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ty\01 MOJE PROJEKTY\2018-2020\20-11 Lipolecký potok_ PMO\návrh\"/>
    </mc:Choice>
  </mc:AlternateContent>
  <bookViews>
    <workbookView xWindow="0" yWindow="0" windowWidth="0" windowHeight="0"/>
  </bookViews>
  <sheets>
    <sheet name="Rekapitulace stavby" sheetId="1" r:id="rId1"/>
    <sheet name="00 - Vedlejší rozpočtové ..." sheetId="2" r:id="rId2"/>
    <sheet name="01 - SO 01 Oprava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'00 - Vedlejší rozpočtové ...'!$C$79:$K$88</definedName>
    <definedName name="_xlnm.Print_Area" localSheetId="1">'00 - Vedlejší rozpočtové ...'!$C$4:$J$39,'00 - Vedlejší rozpočtové ...'!$C$45:$J$61,'00 - Vedlejší rozpočtové ...'!$C$67:$K$88</definedName>
    <definedName name="_xlnm.Print_Titles" localSheetId="1">'00 - Vedlejší rozpočtové ...'!$79:$79</definedName>
    <definedName name="_xlnm._FilterDatabase" localSheetId="2" hidden="1">'01 - SO 01 Oprava'!$C$82:$K$137</definedName>
    <definedName name="_xlnm.Print_Area" localSheetId="2">'01 - SO 01 Oprava'!$C$4:$J$39,'01 - SO 01 Oprava'!$C$45:$J$64,'01 - SO 01 Oprava'!$C$70:$K$137</definedName>
    <definedName name="_xlnm.Print_Titles" localSheetId="2">'01 - SO 01 Oprava'!$82:$82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73"/>
  <c i="2" r="J37"/>
  <c r="J36"/>
  <c i="1" r="AY55"/>
  <c i="2" r="J35"/>
  <c i="1" r="AX55"/>
  <c i="2"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3" r="J136"/>
  <c r="BK128"/>
  <c r="J124"/>
  <c r="BK118"/>
  <c r="J95"/>
  <c i="2" r="J82"/>
  <c i="3" r="BK136"/>
  <c r="BK115"/>
  <c r="BK112"/>
  <c r="BK106"/>
  <c r="BK95"/>
  <c r="BK86"/>
  <c i="2" r="J84"/>
  <c i="3" r="BK124"/>
  <c r="J112"/>
  <c r="BK102"/>
  <c r="J89"/>
  <c i="2" r="J85"/>
  <c i="3" r="J121"/>
  <c r="J133"/>
  <c r="J106"/>
  <c r="BK92"/>
  <c i="2" r="BK87"/>
  <c r="BK84"/>
  <c r="BK85"/>
  <c i="3" r="BK130"/>
  <c r="J130"/>
  <c r="J128"/>
  <c r="BK121"/>
  <c r="J99"/>
  <c r="J92"/>
  <c i="1" r="AS54"/>
  <c i="3" r="J109"/>
  <c r="J102"/>
  <c r="BK89"/>
  <c i="2" r="J87"/>
  <c r="BK82"/>
  <c i="3" r="J118"/>
  <c r="J115"/>
  <c r="BK109"/>
  <c r="BK99"/>
  <c r="J86"/>
  <c r="BK133"/>
  <c i="2" l="1" r="P81"/>
  <c r="P80"/>
  <c i="1" r="AU55"/>
  <c i="3" r="P85"/>
  <c i="2" r="BK81"/>
  <c r="J81"/>
  <c r="J60"/>
  <c i="3" r="T85"/>
  <c r="T127"/>
  <c i="2" r="R81"/>
  <c r="R80"/>
  <c i="3" r="R85"/>
  <c r="BK127"/>
  <c r="J127"/>
  <c r="J62"/>
  <c r="P127"/>
  <c i="2" r="T81"/>
  <c r="T80"/>
  <c i="3" r="BK85"/>
  <c r="J85"/>
  <c r="J61"/>
  <c r="R127"/>
  <c i="2" r="E48"/>
  <c r="J74"/>
  <c r="BE82"/>
  <c i="3" r="BE89"/>
  <c r="BE95"/>
  <c r="BE99"/>
  <c r="BE102"/>
  <c r="BE109"/>
  <c r="BE115"/>
  <c r="BE133"/>
  <c r="BK135"/>
  <c r="J135"/>
  <c r="J63"/>
  <c i="2" r="F77"/>
  <c i="3" r="J52"/>
  <c r="F80"/>
  <c i="2" r="BE87"/>
  <c i="3" r="E48"/>
  <c r="BE86"/>
  <c r="BE118"/>
  <c i="2" r="BE84"/>
  <c r="BE85"/>
  <c i="3" r="BE92"/>
  <c r="BE106"/>
  <c r="BE112"/>
  <c r="BE121"/>
  <c r="BE124"/>
  <c r="BE128"/>
  <c r="BE130"/>
  <c r="BE136"/>
  <c i="2" r="F35"/>
  <c i="1" r="BB55"/>
  <c i="2" r="F37"/>
  <c i="1" r="BD55"/>
  <c i="2" r="J34"/>
  <c i="1" r="AW55"/>
  <c i="2" r="F34"/>
  <c i="1" r="BA55"/>
  <c i="3" r="F35"/>
  <c i="1" r="BB56"/>
  <c i="2" r="F36"/>
  <c i="1" r="BC55"/>
  <c i="3" r="F36"/>
  <c i="1" r="BC56"/>
  <c i="3" r="J34"/>
  <c i="1" r="AW56"/>
  <c i="3" r="F37"/>
  <c i="1" r="BD56"/>
  <c i="3" r="F34"/>
  <c i="1" r="BA56"/>
  <c i="3" l="1" r="P84"/>
  <c r="P83"/>
  <c i="1" r="AU56"/>
  <c i="3" r="T84"/>
  <c r="T83"/>
  <c r="R84"/>
  <c r="R83"/>
  <c i="2" r="BK80"/>
  <c r="J80"/>
  <c i="3" r="BK84"/>
  <c r="J84"/>
  <c r="J60"/>
  <c i="1" r="AU54"/>
  <c r="BA54"/>
  <c r="W30"/>
  <c i="2" r="F33"/>
  <c i="1" r="AZ55"/>
  <c i="2" r="J33"/>
  <c i="1" r="AV55"/>
  <c r="AT55"/>
  <c i="2" r="J30"/>
  <c i="1" r="AG55"/>
  <c r="BD54"/>
  <c r="W33"/>
  <c r="BC54"/>
  <c r="W32"/>
  <c r="BB54"/>
  <c r="AX54"/>
  <c i="3" r="J33"/>
  <c i="1" r="AV56"/>
  <c r="AT56"/>
  <c i="3" r="F33"/>
  <c i="1" r="AZ56"/>
  <c i="2" l="1" r="J39"/>
  <c r="J59"/>
  <c i="3" r="BK83"/>
  <c r="J83"/>
  <c i="1" r="AN55"/>
  <c r="AW54"/>
  <c r="AK30"/>
  <c i="3" r="J30"/>
  <c i="1" r="AG56"/>
  <c r="AN56"/>
  <c r="AZ54"/>
  <c r="AV54"/>
  <c r="AK29"/>
  <c r="W31"/>
  <c r="AY54"/>
  <c i="3" l="1" r="J59"/>
  <c r="J39"/>
  <c i="1" r="W2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<sst xmlns="http://schemas.openxmlformats.org/spreadsheetml/2006/main">
  <si>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</si>
  <si>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</si>
  <si>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</si>
  <si>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</si>
  <si>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</si>
  <si>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{f9eeecae-7d8d-47c4-9836-db1595246733}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</si>
  <si>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</si>
  <si>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</si>
  <si>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</si>
  <si>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</si>
  <si>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</si>
  <si>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</si>
  <si>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</si>
  <si>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</si>
  <si>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20-07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</si>
  <si>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</si>
  <si>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</si>
  <si>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Vír II, přeliv - oprava</t>
  </si>
  <si>
    <t>KSO:</t>
  </si>
  <si>
    <t/>
  </si>
  <si>
    <t>CC-CZ:</t>
  </si>
  <si>
    <t>Místo:</t>
  </si>
  <si>
    <t>KN Vír</t>
  </si>
  <si>
    <t>Datum:</t>
  </si>
  <si>
    <t>15. 6. 2020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</si>
  <si>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</si>
  <si>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</si>
  <si>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</si>
  <si>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</si>
  <si>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</si>
  <si>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</si>
  <si>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</si>
  <si>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</si>
  <si>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</si>
  <si>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</si>
  <si>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</si>
  <si>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</si>
  <si>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</si>
  <si>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</si>
  <si>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</si>
  <si>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</si>
  <si>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</si>
  <si>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</si>
  <si>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</si>
  <si>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</si>
  <si>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</si>
  <si>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</si>
  <si>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</si>
  <si>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</si>
  <si>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</si>
  <si>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</si>
  <si>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</si>
  <si>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</si>
  <si>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</si>
  <si>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</si>
  <si>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</si>
  <si>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</si>
  <si>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</si>
  <si>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</si>
  <si>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</si>
  <si>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</si>
  <si>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</si>
  <si>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</si>
  <si>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</si>
  <si>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</si>
  <si>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</si>
  <si>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</si>
  <si>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</si>
  <si>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</si>
  <si>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</si>
  <si>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</si>
  <si>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</si>
  <si>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</si>
  <si>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</si>
  <si>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</si>
  <si>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</si>
  <si>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</si>
  <si>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</si>
  <si>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</si>
  <si>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</si>
  <si>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</si>
  <si>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</si>
  <si>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</si>
  <si>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</si>
  <si>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{135d246c-199d-457b-9ea2-badcb13a2e05}</t>
  </si>
  <si>
    <t>2</t>
  </si>
  <si>
    <t>01</t>
  </si>
  <si>
    <t>SO 01 Oprava</t>
  </si>
  <si>
    <t>{6f4d25c1-2a7a-4bd1-906d-c0aa13e07b82}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</si>
  <si>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</si>
  <si>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</si>
  <si>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</si>
  <si>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</si>
  <si>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</si>
  <si>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</si>
  <si>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</si>
  <si>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</si>
  <si>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</si>
  <si>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</si>
  <si>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</si>
  <si>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</si>
  <si>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</si>
  <si>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</si>
  <si>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</si>
  <si>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</si>
  <si>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</si>
  <si>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</si>
  <si>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</si>
  <si>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</si>
  <si>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</si>
  <si>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</si>
  <si>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</si>
  <si>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</si>
  <si>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</si>
  <si>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R01</t>
  </si>
  <si>
    <t>Zajištění a zabezpečení staveniště</t>
  </si>
  <si>
    <t>soubor</t>
  </si>
  <si>
    <t>4</t>
  </si>
  <si>
    <t>-1993068614</t>
  </si>
  <si>
    <t>P</t>
  </si>
  <si>
    <t>Poznámka k položce:_x000d_
Zřízení, provoz a likvidace zařízení staveniště, včetně případných přípojek, přístupů, deponií apod.</t>
  </si>
  <si>
    <t>R02</t>
  </si>
  <si>
    <t>Zajištění plnění povinností dle zák. č. 309/2006 Sb.</t>
  </si>
  <si>
    <t>-2026113320</t>
  </si>
  <si>
    <t>3</t>
  </si>
  <si>
    <t>R03</t>
  </si>
  <si>
    <t>Vyhotovení havarijního a povodňového plánu pro celou stavbu</t>
  </si>
  <si>
    <t>528083907</t>
  </si>
  <si>
    <t>Poznámka k položce:_x000d_
Včetně opatření vyplívající z dodržení těchto podmínek</t>
  </si>
  <si>
    <t>R04</t>
  </si>
  <si>
    <t>Převedení vody v době stavby</t>
  </si>
  <si>
    <t>1501688750</t>
  </si>
  <si>
    <t>Poznámka k položce:_x000d_
- voda bude převáděna dle parametrů popsaných v příloze PD D.1. Technická zpráva_x000d_
- konstrukce pro zajištění a převedení minimálního zústatkového průtoku je na zhotoviteli stavby</t>
  </si>
  <si>
    <t>01 - SO 01 Oprava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</si>
  <si>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</si>
  <si>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</si>
  <si>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</si>
  <si>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</si>
  <si>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</si>
  <si>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</si>
  <si>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9</t>
  </si>
  <si>
    <t>Ostatní konstrukce a práce, bourání</t>
  </si>
  <si>
    <t>16</t>
  </si>
  <si>
    <t>941111111</t>
  </si>
  <si>
    <t>Montáž lešení řadového trubkového lehkého pracovního s podlahami s provozním zatížením tř. 3 do 200 kg/m2 šířky tř. W06 od 0,6 do 0,9 m, výšky do 10 m</t>
  </si>
  <si>
    <t>m2</t>
  </si>
  <si>
    <t>CS ÚRS 2020 01</t>
  </si>
  <si>
    <t>-671664077</t>
  </si>
  <si>
    <t>PSC</t>
  </si>
  <si>
    <t xml:space="preserve">Poznámka k souboru cen:_x000d_
1. V ceně jsou započteny i náklady na kotvení lešení._x000d_
2. Montáž lešení řadového trubkového lehkého výšky přes 25 m se oceňuje individuálně._x000d_
3. Šířkou se rozumí půdorysná vzdálenost, měřená od vnitřního líce sloupků zábradlí k protilehlému volnému okraji podlahy nebo mezi vnitřními líci._x000d_
</t>
  </si>
  <si>
    <t>VV</t>
  </si>
  <si>
    <t>"přelivná hrana - 2 etapy"265/2</t>
  </si>
  <si>
    <t>17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</si>
  <si>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</si>
  <si>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</si>
  <si>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714345180</t>
  </si>
  <si>
    <t>132,5*45 'Přepočtené koeficientem množství</t>
  </si>
  <si>
    <t>18</t>
  </si>
  <si>
    <t>941111811</t>
  </si>
  <si>
    <t>Demontáž lešení řadového trubkového lehkého pracovního s podlahami s provozním zatížením tř. 3 do 200 kg/m2 šířky tř. W06 od 0,6 do 0,9 m, výšky do 10 m</t>
  </si>
  <si>
    <t>616282809</t>
  </si>
  <si>
    <t xml:space="preserve">Poznámka k souboru cen:_x000d_
1. Demontáž lešení řadového trubkového lehkého výšky přes 25 m se oceňuje individuálně._x000d_
</t>
  </si>
  <si>
    <t>R985131111</t>
  </si>
  <si>
    <t>Očištění ploch stěn, rubu kleneb a podlah tlakovou vodou</t>
  </si>
  <si>
    <t>374001402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</si>
  <si>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</si>
  <si>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Poznámka k položce:_x000d_
- očištění tlakovou vodou VVP do 500 barů_x000d_
- včetně mechanického dočištění, odstranění mechů, řas a nesoudržných částí betonu ve spárách</t>
  </si>
  <si>
    <t>"přelivná hrana"265,00</t>
  </si>
  <si>
    <t>938903114</t>
  </si>
  <si>
    <t>Vysekání spár s očištěním zdiva nebo dlažby, s naložením suti na dopravní prostředek nebo s odklizením na hromady do vzdálenosti 50 m při hloubce spáry do 70 mm ve zdivu kvádrovém</t>
  </si>
  <si>
    <t>-1915623480</t>
  </si>
  <si>
    <t xml:space="preserve">Poznámka k souboru cen:_x000d_
1. Příplatek -4911 lze použít i pro další svislé přemístění odstraňovaného porostu, jehož odstranění se oceňuje cenami -2131 a -2132._x000d_
2. V cenách nejsou započteny náklady na odstranění porostu, suti nebo bahna na hromady ve vzdálenosti přes 50 m; tyto se oceňují cenami souboru cen 997 32-1 Vodorovná doprava suti a vybouraných hmot části B01 katalogu._x000d_
3. Množství měrných jednotek se stanoví:_x000d_
a) u cen -1101 až -3211 v m2 rozvinuté upravované plochy,_x000d_
b) u cen -4111 a -4911 v m3 prostoru, z něhož bylo odstraněno bahno,_x000d_
c) u ceny -8311 v ks mezníků nebo značek._x000d_
</t>
  </si>
  <si>
    <t>"přelivná hrana - 50%"133,00</t>
  </si>
  <si>
    <t>985131111</t>
  </si>
  <si>
    <t>98483047</t>
  </si>
  <si>
    <t>Poznámka k položce:_x000d_
- očištění plochy dlažby po odstranění staré malty</t>
  </si>
  <si>
    <t>985232111</t>
  </si>
  <si>
    <t>Hloubkové spárování zdiva hloubky přes 40 do 80 mm aktivovanou maltou délky spáry na 1 m2 upravované plochy do 6 m</t>
  </si>
  <si>
    <t>1132051138</t>
  </si>
  <si>
    <t xml:space="preserve">Poznámka k souboru cen:_x000d_
1. Ceny jsou určeny pro spárování cihelného nebo kamenného zdiva._x000d_
2. V cenách jsou započteny i náklady na:_x000d_
a) dodání potřebných hmot,_x000d_
b) vypáchnutí spár vodou před spárováním a očištění okolního zdiva po spárování._x000d_
3. V cenách nejsou započteny náklady na:_x000d_
a) vysekání a vyčištění spár; tyto práce se oceňují cenami souboru cen 985 14-2 Vysekání spojovací hmoty ze spár zdiva,_x000d_
b) úpravu spár po provedeném spárování; tyto práce se oceňují cenami souboru cen 985 23-3._x000d_
4. Délce spáry na 1 m2 upravované plochy odpovídají tyto počty kamenů:_x000d_
a) do 6 m - do 10 kusů na 1 m2,_x000d_
b) přes 6 do 12 m - přes 10 do 35 kusů na 1 m2,_x000d_
c) přes 12 m - přes 35 kusů na 1 m2._x000d_
</t>
  </si>
  <si>
    <t>11</t>
  </si>
  <si>
    <t>R985005</t>
  </si>
  <si>
    <t>Příplatek za použití spárovací hmoty</t>
  </si>
  <si>
    <t>-1243572244</t>
  </si>
  <si>
    <t>Poznámka k položce:_x000d_
- spárovací hmota pro vrchní 3 cm výplně spár obkladu_x000d_
1-komponentní reprofilační malta s cementovým pojivem, zušlechtěná umělými hmotami a umělými vlákny, splňující požadavky ČSN EN 1504-3 třídy R4</t>
  </si>
  <si>
    <t>6</t>
  </si>
  <si>
    <t>985233111</t>
  </si>
  <si>
    <t>Úprava spár po spárování zdiva kamenného nebo cihelného délky spáry na 1 m2 upravované plochy do 6 m uhlazením</t>
  </si>
  <si>
    <t>-1057713425</t>
  </si>
  <si>
    <t xml:space="preserve">Poznámka k souboru cen:_x000d_
1. Délce spáry na 1 m2 upravované plochy odpovídají tyto počty kamenů:_x000d_
a) do 6 m - do10 kusů na 1 m2,_x000d_
b) přes 6 do 12 m - přes 10 do 35 kusů na 1 m2,_x000d_
c) přes 12 m - přes 35 kusů na 1 m2._x000d_
</t>
  </si>
  <si>
    <t>7</t>
  </si>
  <si>
    <t>R985001</t>
  </si>
  <si>
    <t>Provedení injektážních vrtů a osazení pakrů, hloubka vrtů 400 mm, četnost 6 ks/1m2 zdiva</t>
  </si>
  <si>
    <t>kus</t>
  </si>
  <si>
    <t>1235146870</t>
  </si>
  <si>
    <t xml:space="preserve">Poznámka k položce:_x000d_
- upřesnění technologie v příloze PD D.1. Technická zpráva_x000d_
- včetně dodávky pakrů_x000d_
</t>
  </si>
  <si>
    <t>"přelivná hrana - 265 m2"1600</t>
  </si>
  <si>
    <t>8</t>
  </si>
  <si>
    <t>R985002</t>
  </si>
  <si>
    <t>Tlaková injektáž dvoukomponentním čerpadlem</t>
  </si>
  <si>
    <t>-1201127660</t>
  </si>
  <si>
    <t>Poznámka k položce:_x000d_
- technologie popsána v příloze PD D.1. Technická zpráva_x000d_
- použití tlaků v rozmezí 80 - 120 MPa</t>
  </si>
  <si>
    <t>M</t>
  </si>
  <si>
    <t>R985003</t>
  </si>
  <si>
    <t>Dvoukomponentní PU pryskyřice</t>
  </si>
  <si>
    <t>l</t>
  </si>
  <si>
    <t>-1855359233</t>
  </si>
  <si>
    <t>Poznámka k položce:_x000d_
- podrobný popis v příloze PD D.1. Technická zpráva_x000d_
- teoretická spotřeba 15 l/m2</t>
  </si>
  <si>
    <t>"přelivná hrana - 265,00 m2"5000</t>
  </si>
  <si>
    <t>10</t>
  </si>
  <si>
    <t>R985004</t>
  </si>
  <si>
    <t>Vyjmutí pakrů, začištění otvorů reprofilační maltou</t>
  </si>
  <si>
    <t>1279024367</t>
  </si>
  <si>
    <t>Poznámka k položce:_x000d_
- včetněn dodávky malty třídy R4</t>
  </si>
  <si>
    <t>"přelivná hrana - 265,00 m2"1600</t>
  </si>
  <si>
    <t>997</t>
  </si>
  <si>
    <t>Přesun sutě</t>
  </si>
  <si>
    <t>13</t>
  </si>
  <si>
    <t>997002511</t>
  </si>
  <si>
    <t>Vodorovné přemístění suti a vybouraných hmot bez naložení, se složením a hrubým urovnáním na vzdálenost do 1 km</t>
  </si>
  <si>
    <t>t</t>
  </si>
  <si>
    <t>180511705</t>
  </si>
  <si>
    <t xml:space="preserve">Poznámka k souboru cen:_x000d_
1. Cenu nelze použít pro přemístění po železnici, po vodě nebo ručně._x000d_
2. V ceně jsou započteny i náklady na terénní přirážky i na jízdu v nepříznivých poměrech (sklon silnice nebo terénu, povrch dopravní plochy, použití přívěsů apod.)._x000d_
3. Je-li na dopravní dráze nějaká překážka, pro kterou je nutné překládat suť z jednoho dopravního prostředku na jiný, oceňuje se tato lomená doprava suti v každém úseku samostatně._x000d_
</t>
  </si>
  <si>
    <t>14</t>
  </si>
  <si>
    <t>997002519</t>
  </si>
  <si>
    <t>Vodorovné přemístění suti a vybouraných hmot bez naložení, se složením a hrubým urovnáním Příplatek k ceně za každý další i započatý 1 km přes 1 km</t>
  </si>
  <si>
    <t>91538008</t>
  </si>
  <si>
    <t>9,607*19 'Přepočtené koeficientem množství</t>
  </si>
  <si>
    <t>19</t>
  </si>
  <si>
    <t>997013601</t>
  </si>
  <si>
    <t>Poplatek za uložení stavebního odpadu na skládce (skládkovné) z prostého betonu zatříděného do Katalogu odpadů pod kódem 17 01 01</t>
  </si>
  <si>
    <t>2058920536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</si>
  <si>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</si>
  <si>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998</t>
  </si>
  <si>
    <t>Přesun hmot</t>
  </si>
  <si>
    <t>998331011</t>
  </si>
  <si>
    <t>Přesun hmot pro nádrže dopravní vzdálenost do 500 m</t>
  </si>
  <si>
    <t>1528567381</t>
  </si>
  <si>
    <t xml:space="preserve">Poznámka k souboru cen:_x000d_
1. Ceny jsou určeny pro jakoukoliv konstrukčně-materiálovou charakteristiku._x000d_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</si>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</sst>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20-07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VD Vír II, přeliv - oprava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KN Vír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15. 6. 2020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Povodí Moravy, s.p.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Vít Pučálek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38</v>
      </c>
      <c r="AJ50" s="39"/>
      <c r="AK50" s="39"/>
      <c r="AL50" s="39"/>
      <c r="AM50" s="72" t="str">
        <f>IF(E20="","",E20)</f>
        <v>Ing. Vít Pučálek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16.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'00 - Vedlejší rozpočtové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'00 - Vedlejší rozpočtové ...'!P80</f>
        <v>0</v>
      </c>
      <c r="AV55" s="119">
        <f>'00 - Vedlejší rozpočtové ...'!J33</f>
        <v>0</v>
      </c>
      <c r="AW55" s="119">
        <f>'00 - Vedlejší rozpočtové ...'!J34</f>
        <v>0</v>
      </c>
      <c r="AX55" s="119">
        <f>'00 - Vedlejší rozpočtové ...'!J35</f>
        <v>0</v>
      </c>
      <c r="AY55" s="119">
        <f>'00 - Vedlejší rozpočtové ...'!J36</f>
        <v>0</v>
      </c>
      <c r="AZ55" s="119">
        <f>'00 - Vedlejší rozpočtové ...'!F33</f>
        <v>0</v>
      </c>
      <c r="BA55" s="119">
        <f>'00 - Vedlejší rozpočtové ...'!F34</f>
        <v>0</v>
      </c>
      <c r="BB55" s="119">
        <f>'00 - Vedlejší rozpočtové ...'!F35</f>
        <v>0</v>
      </c>
      <c r="BC55" s="119">
        <f>'00 - Vedlejší rozpočtové ...'!F36</f>
        <v>0</v>
      </c>
      <c r="BD55" s="121">
        <f>'00 - Vedlejší rozpočtové ...'!F37</f>
        <v>0</v>
      </c>
      <c r="BE55" s="7"/>
      <c r="BT55" s="122" t="s">
        <v>83</v>
      </c>
      <c r="BV55" s="122" t="s">
        <v>77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7" customFormat="1" ht="16.5" customHeight="1">
      <c r="A56" s="110" t="s">
        <v>79</v>
      </c>
      <c r="B56" s="111"/>
      <c r="C56" s="112"/>
      <c r="D56" s="113" t="s">
        <v>86</v>
      </c>
      <c r="E56" s="113"/>
      <c r="F56" s="113"/>
      <c r="G56" s="113"/>
      <c r="H56" s="113"/>
      <c r="I56" s="114"/>
      <c r="J56" s="113" t="s">
        <v>87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'01 - SO 01 Oprava'!J30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23">
        <v>0</v>
      </c>
      <c r="AT56" s="124">
        <f>ROUND(SUM(AV56:AW56),2)</f>
        <v>0</v>
      </c>
      <c r="AU56" s="125">
        <f>'01 - SO 01 Oprava'!P83</f>
        <v>0</v>
      </c>
      <c r="AV56" s="124">
        <f>'01 - SO 01 Oprava'!J33</f>
        <v>0</v>
      </c>
      <c r="AW56" s="124">
        <f>'01 - SO 01 Oprava'!J34</f>
        <v>0</v>
      </c>
      <c r="AX56" s="124">
        <f>'01 - SO 01 Oprava'!J35</f>
        <v>0</v>
      </c>
      <c r="AY56" s="124">
        <f>'01 - SO 01 Oprava'!J36</f>
        <v>0</v>
      </c>
      <c r="AZ56" s="124">
        <f>'01 - SO 01 Oprava'!F33</f>
        <v>0</v>
      </c>
      <c r="BA56" s="124">
        <f>'01 - SO 01 Oprava'!F34</f>
        <v>0</v>
      </c>
      <c r="BB56" s="124">
        <f>'01 - SO 01 Oprava'!F35</f>
        <v>0</v>
      </c>
      <c r="BC56" s="124">
        <f>'01 - SO 01 Oprava'!F36</f>
        <v>0</v>
      </c>
      <c r="BD56" s="126">
        <f>'01 - SO 01 Oprava'!F37</f>
        <v>0</v>
      </c>
      <c r="BE56" s="7"/>
      <c r="BT56" s="122" t="s">
        <v>83</v>
      </c>
      <c r="BV56" s="122" t="s">
        <v>77</v>
      </c>
      <c r="BW56" s="122" t="s">
        <v>88</v>
      </c>
      <c r="BX56" s="122" t="s">
        <v>5</v>
      </c>
      <c r="CL56" s="122" t="s">
        <v>19</v>
      </c>
      <c r="CM56" s="122" t="s">
        <v>85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JMPPfyZJUhqJ28GoQUxIEIDzkB2biu64EirF3aYahPPsmvtlhQZM2k1xpwjyi86euvNHg4qucya5otaGYZfaFQ==" hashValue="74n8XeG3Cl2lOry+aPtop3sUjh9G90z6Qh8MNMDjuzKo0SL81zT13U88ZVRbsPw5ZMiVNqDo/cLmsLm1YmfW9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0 - Vedlejší rozpočtové ...'!C2" display="/"/>
    <hyperlink ref="A56" location="'01 - SO 01 Opra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85</v>
      </c>
    </row>
    <row r="4" s="1" customFormat="1" ht="24.96" customHeight="1">
      <c r="B4" s="19"/>
      <c r="D4" s="131" t="s">
        <v>89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VD Vír II, přeliv - oprava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90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91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15. 6. 2020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27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28</v>
      </c>
      <c r="F15" s="37"/>
      <c r="G15" s="37"/>
      <c r="H15" s="37"/>
      <c r="I15" s="139" t="s">
        <v>29</v>
      </c>
      <c r="J15" s="138" t="s">
        <v>30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31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29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33</v>
      </c>
      <c r="E20" s="37"/>
      <c r="F20" s="37"/>
      <c r="G20" s="37"/>
      <c r="H20" s="37"/>
      <c r="I20" s="139" t="s">
        <v>26</v>
      </c>
      <c r="J20" s="138" t="s">
        <v>34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35</v>
      </c>
      <c r="F21" s="37"/>
      <c r="G21" s="37"/>
      <c r="H21" s="37"/>
      <c r="I21" s="139" t="s">
        <v>29</v>
      </c>
      <c r="J21" s="138" t="s">
        <v>36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38</v>
      </c>
      <c r="E23" s="37"/>
      <c r="F23" s="37"/>
      <c r="G23" s="37"/>
      <c r="H23" s="37"/>
      <c r="I23" s="139" t="s">
        <v>26</v>
      </c>
      <c r="J23" s="138" t="s">
        <v>34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35</v>
      </c>
      <c r="F24" s="37"/>
      <c r="G24" s="37"/>
      <c r="H24" s="37"/>
      <c r="I24" s="139" t="s">
        <v>29</v>
      </c>
      <c r="J24" s="138" t="s">
        <v>36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39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41</v>
      </c>
      <c r="E30" s="37"/>
      <c r="F30" s="37"/>
      <c r="G30" s="37"/>
      <c r="H30" s="37"/>
      <c r="I30" s="135"/>
      <c r="J30" s="149">
        <f>ROUND(J80,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43</v>
      </c>
      <c r="G32" s="37"/>
      <c r="H32" s="37"/>
      <c r="I32" s="151" t="s">
        <v>42</v>
      </c>
      <c r="J32" s="150" t="s">
        <v>44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3" t="s">
        <v>46</v>
      </c>
      <c r="F33" s="153">
        <f>ROUND((SUM(BE80:BE88)),  2)</f>
        <v>0</v>
      </c>
      <c r="G33" s="37"/>
      <c r="H33" s="37"/>
      <c r="I33" s="154">
        <v>0.20999999999999999</v>
      </c>
      <c r="J33" s="153">
        <f>ROUND(((SUM(BE80:BE88))*I33),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47</v>
      </c>
      <c r="F34" s="153">
        <f>ROUND((SUM(BF80:BF88)),  2)</f>
        <v>0</v>
      </c>
      <c r="G34" s="37"/>
      <c r="H34" s="37"/>
      <c r="I34" s="154">
        <v>0.14999999999999999</v>
      </c>
      <c r="J34" s="153">
        <f>ROUND(((SUM(BF80:BF88))*I34),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48</v>
      </c>
      <c r="F35" s="153">
        <f>ROUND((SUM(BG80:BG88)),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49</v>
      </c>
      <c r="F36" s="153">
        <f>ROUND((SUM(BH80:BH88)),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50</v>
      </c>
      <c r="F37" s="153">
        <f>ROUND((SUM(BI80:BI88)),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VD Vír II, přeliv - oprava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00 - Vedlejší rozpočtové náklady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KN Vír</v>
      </c>
      <c r="G52" s="39"/>
      <c r="H52" s="39"/>
      <c r="I52" s="139" t="s">
        <v>23</v>
      </c>
      <c r="J52" s="71" t="str">
        <f>IF(J12="","",J12)</f>
        <v>15. 6. 2020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Moravy, s.p.</v>
      </c>
      <c r="G54" s="39"/>
      <c r="H54" s="39"/>
      <c r="I54" s="139" t="s">
        <v>33</v>
      </c>
      <c r="J54" s="35" t="str">
        <f>E21</f>
        <v>Ing. Vít Pučálek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139" t="s">
        <v>38</v>
      </c>
      <c r="J55" s="35" t="str">
        <f>E24</f>
        <v>Ing. Vít Pučálek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93</v>
      </c>
      <c r="D57" s="171"/>
      <c r="E57" s="171"/>
      <c r="F57" s="171"/>
      <c r="G57" s="171"/>
      <c r="H57" s="171"/>
      <c r="I57" s="172"/>
      <c r="J57" s="173" t="s">
        <v>94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73</v>
      </c>
      <c r="D59" s="39"/>
      <c r="E59" s="39"/>
      <c r="F59" s="39"/>
      <c r="G59" s="39"/>
      <c r="H59" s="39"/>
      <c r="I59" s="135"/>
      <c r="J59" s="101">
        <f>J80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75"/>
      <c r="C60" s="176"/>
      <c r="D60" s="177" t="s">
        <v>96</v>
      </c>
      <c r="E60" s="178"/>
      <c r="F60" s="178"/>
      <c r="G60" s="178"/>
      <c r="H60" s="178"/>
      <c r="I60" s="179"/>
      <c r="J60" s="180">
        <f>J81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135"/>
      <c r="J61" s="39"/>
      <c r="K61" s="39"/>
      <c r="L61" s="136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165"/>
      <c r="J62" s="59"/>
      <c r="K62" s="59"/>
      <c r="L62" s="136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168"/>
      <c r="J66" s="61"/>
      <c r="K66" s="61"/>
      <c r="L66" s="136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97</v>
      </c>
      <c r="D67" s="39"/>
      <c r="E67" s="39"/>
      <c r="F67" s="39"/>
      <c r="G67" s="39"/>
      <c r="H67" s="39"/>
      <c r="I67" s="135"/>
      <c r="J67" s="39"/>
      <c r="K67" s="39"/>
      <c r="L67" s="136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135"/>
      <c r="J68" s="39"/>
      <c r="K68" s="39"/>
      <c r="L68" s="136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135"/>
      <c r="J69" s="39"/>
      <c r="K69" s="39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69" t="str">
        <f>E7</f>
        <v>VD Vír II, přeliv - oprava</v>
      </c>
      <c r="F70" s="31"/>
      <c r="G70" s="31"/>
      <c r="H70" s="31"/>
      <c r="I70" s="135"/>
      <c r="J70" s="39"/>
      <c r="K70" s="39"/>
      <c r="L70" s="13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90</v>
      </c>
      <c r="D71" s="39"/>
      <c r="E71" s="39"/>
      <c r="F71" s="39"/>
      <c r="G71" s="39"/>
      <c r="H71" s="39"/>
      <c r="I71" s="135"/>
      <c r="J71" s="39"/>
      <c r="K71" s="39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00 - Vedlejší rozpočtové náklady</v>
      </c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KN Vír</v>
      </c>
      <c r="G74" s="39"/>
      <c r="H74" s="39"/>
      <c r="I74" s="139" t="s">
        <v>23</v>
      </c>
      <c r="J74" s="71" t="str">
        <f>IF(J12="","",J12)</f>
        <v>15. 6. 2020</v>
      </c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Povodí Moravy, s.p.</v>
      </c>
      <c r="G76" s="39"/>
      <c r="H76" s="39"/>
      <c r="I76" s="139" t="s">
        <v>33</v>
      </c>
      <c r="J76" s="35" t="str">
        <f>E21</f>
        <v>Ing. Vít Pučálek</v>
      </c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31</v>
      </c>
      <c r="D77" s="39"/>
      <c r="E77" s="39"/>
      <c r="F77" s="26" t="str">
        <f>IF(E18="","",E18)</f>
        <v>Vyplň údaj</v>
      </c>
      <c r="G77" s="39"/>
      <c r="H77" s="39"/>
      <c r="I77" s="139" t="s">
        <v>38</v>
      </c>
      <c r="J77" s="35" t="str">
        <f>E24</f>
        <v>Ing. Vít Pučálek</v>
      </c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82"/>
      <c r="B79" s="183"/>
      <c r="C79" s="184" t="s">
        <v>98</v>
      </c>
      <c r="D79" s="185" t="s">
        <v>60</v>
      </c>
      <c r="E79" s="185" t="s">
        <v>56</v>
      </c>
      <c r="F79" s="185" t="s">
        <v>57</v>
      </c>
      <c r="G79" s="185" t="s">
        <v>99</v>
      </c>
      <c r="H79" s="185" t="s">
        <v>100</v>
      </c>
      <c r="I79" s="186" t="s">
        <v>101</v>
      </c>
      <c r="J79" s="185" t="s">
        <v>94</v>
      </c>
      <c r="K79" s="187" t="s">
        <v>102</v>
      </c>
      <c r="L79" s="188"/>
      <c r="M79" s="91" t="s">
        <v>19</v>
      </c>
      <c r="N79" s="92" t="s">
        <v>45</v>
      </c>
      <c r="O79" s="92" t="s">
        <v>103</v>
      </c>
      <c r="P79" s="92" t="s">
        <v>104</v>
      </c>
      <c r="Q79" s="92" t="s">
        <v>105</v>
      </c>
      <c r="R79" s="92" t="s">
        <v>106</v>
      </c>
      <c r="S79" s="92" t="s">
        <v>107</v>
      </c>
      <c r="T79" s="93" t="s">
        <v>108</v>
      </c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</row>
    <row r="80" s="2" customFormat="1" ht="22.8" customHeight="1">
      <c r="A80" s="37"/>
      <c r="B80" s="38"/>
      <c r="C80" s="98" t="s">
        <v>109</v>
      </c>
      <c r="D80" s="39"/>
      <c r="E80" s="39"/>
      <c r="F80" s="39"/>
      <c r="G80" s="39"/>
      <c r="H80" s="39"/>
      <c r="I80" s="135"/>
      <c r="J80" s="189">
        <f>BK80</f>
        <v>0</v>
      </c>
      <c r="K80" s="39"/>
      <c r="L80" s="43"/>
      <c r="M80" s="94"/>
      <c r="N80" s="190"/>
      <c r="O80" s="95"/>
      <c r="P80" s="191">
        <f>P81</f>
        <v>0</v>
      </c>
      <c r="Q80" s="95"/>
      <c r="R80" s="191">
        <f>R81</f>
        <v>0</v>
      </c>
      <c r="S80" s="95"/>
      <c r="T80" s="192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74</v>
      </c>
      <c r="AU80" s="16" t="s">
        <v>95</v>
      </c>
      <c r="BK80" s="193">
        <f>BK81</f>
        <v>0</v>
      </c>
    </row>
    <row r="81" s="11" customFormat="1" ht="25.92" customHeight="1">
      <c r="A81" s="11"/>
      <c r="B81" s="194"/>
      <c r="C81" s="195"/>
      <c r="D81" s="196" t="s">
        <v>74</v>
      </c>
      <c r="E81" s="197" t="s">
        <v>110</v>
      </c>
      <c r="F81" s="197" t="s">
        <v>81</v>
      </c>
      <c r="G81" s="195"/>
      <c r="H81" s="195"/>
      <c r="I81" s="198"/>
      <c r="J81" s="199">
        <f>BK81</f>
        <v>0</v>
      </c>
      <c r="K81" s="195"/>
      <c r="L81" s="200"/>
      <c r="M81" s="201"/>
      <c r="N81" s="202"/>
      <c r="O81" s="202"/>
      <c r="P81" s="203">
        <f>SUM(P82:P88)</f>
        <v>0</v>
      </c>
      <c r="Q81" s="202"/>
      <c r="R81" s="203">
        <f>SUM(R82:R88)</f>
        <v>0</v>
      </c>
      <c r="S81" s="202"/>
      <c r="T81" s="204">
        <f>SUM(T82:T88)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5" t="s">
        <v>111</v>
      </c>
      <c r="AT81" s="206" t="s">
        <v>74</v>
      </c>
      <c r="AU81" s="206" t="s">
        <v>75</v>
      </c>
      <c r="AY81" s="205" t="s">
        <v>112</v>
      </c>
      <c r="BK81" s="207">
        <f>SUM(BK82:BK88)</f>
        <v>0</v>
      </c>
    </row>
    <row r="82" s="2" customFormat="1" ht="14.4" customHeight="1">
      <c r="A82" s="37"/>
      <c r="B82" s="38"/>
      <c r="C82" s="208" t="s">
        <v>83</v>
      </c>
      <c r="D82" s="208" t="s">
        <v>113</v>
      </c>
      <c r="E82" s="209" t="s">
        <v>114</v>
      </c>
      <c r="F82" s="210" t="s">
        <v>115</v>
      </c>
      <c r="G82" s="211" t="s">
        <v>116</v>
      </c>
      <c r="H82" s="212">
        <v>1</v>
      </c>
      <c r="I82" s="213"/>
      <c r="J82" s="214">
        <f>ROUND(I82*H82,2)</f>
        <v>0</v>
      </c>
      <c r="K82" s="210" t="s">
        <v>19</v>
      </c>
      <c r="L82" s="43"/>
      <c r="M82" s="215" t="s">
        <v>19</v>
      </c>
      <c r="N82" s="216" t="s">
        <v>46</v>
      </c>
      <c r="O82" s="83"/>
      <c r="P82" s="217">
        <f>O82*H82</f>
        <v>0</v>
      </c>
      <c r="Q82" s="217">
        <v>0</v>
      </c>
      <c r="R82" s="217">
        <f>Q82*H82</f>
        <v>0</v>
      </c>
      <c r="S82" s="217">
        <v>0</v>
      </c>
      <c r="T82" s="218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219" t="s">
        <v>117</v>
      </c>
      <c r="AT82" s="219" t="s">
        <v>113</v>
      </c>
      <c r="AU82" s="219" t="s">
        <v>83</v>
      </c>
      <c r="AY82" s="16" t="s">
        <v>112</v>
      </c>
      <c r="BE82" s="220">
        <f>IF(N82="základní",J82,0)</f>
        <v>0</v>
      </c>
      <c r="BF82" s="220">
        <f>IF(N82="snížená",J82,0)</f>
        <v>0</v>
      </c>
      <c r="BG82" s="220">
        <f>IF(N82="zákl. přenesená",J82,0)</f>
        <v>0</v>
      </c>
      <c r="BH82" s="220">
        <f>IF(N82="sníž. přenesená",J82,0)</f>
        <v>0</v>
      </c>
      <c r="BI82" s="220">
        <f>IF(N82="nulová",J82,0)</f>
        <v>0</v>
      </c>
      <c r="BJ82" s="16" t="s">
        <v>83</v>
      </c>
      <c r="BK82" s="220">
        <f>ROUND(I82*H82,2)</f>
        <v>0</v>
      </c>
      <c r="BL82" s="16" t="s">
        <v>117</v>
      </c>
      <c r="BM82" s="219" t="s">
        <v>118</v>
      </c>
    </row>
    <row r="83" s="2" customFormat="1">
      <c r="A83" s="37"/>
      <c r="B83" s="38"/>
      <c r="C83" s="39"/>
      <c r="D83" s="221" t="s">
        <v>119</v>
      </c>
      <c r="E83" s="39"/>
      <c r="F83" s="222" t="s">
        <v>120</v>
      </c>
      <c r="G83" s="39"/>
      <c r="H83" s="39"/>
      <c r="I83" s="135"/>
      <c r="J83" s="39"/>
      <c r="K83" s="39"/>
      <c r="L83" s="43"/>
      <c r="M83" s="223"/>
      <c r="N83" s="224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119</v>
      </c>
      <c r="AU83" s="16" t="s">
        <v>83</v>
      </c>
    </row>
    <row r="84" s="2" customFormat="1" ht="14.4" customHeight="1">
      <c r="A84" s="37"/>
      <c r="B84" s="38"/>
      <c r="C84" s="208" t="s">
        <v>85</v>
      </c>
      <c r="D84" s="208" t="s">
        <v>113</v>
      </c>
      <c r="E84" s="209" t="s">
        <v>121</v>
      </c>
      <c r="F84" s="210" t="s">
        <v>122</v>
      </c>
      <c r="G84" s="211" t="s">
        <v>116</v>
      </c>
      <c r="H84" s="212">
        <v>1</v>
      </c>
      <c r="I84" s="213"/>
      <c r="J84" s="214">
        <f>ROUND(I84*H84,2)</f>
        <v>0</v>
      </c>
      <c r="K84" s="210" t="s">
        <v>19</v>
      </c>
      <c r="L84" s="43"/>
      <c r="M84" s="215" t="s">
        <v>19</v>
      </c>
      <c r="N84" s="216" t="s">
        <v>46</v>
      </c>
      <c r="O84" s="83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9" t="s">
        <v>117</v>
      </c>
      <c r="AT84" s="219" t="s">
        <v>113</v>
      </c>
      <c r="AU84" s="219" t="s">
        <v>83</v>
      </c>
      <c r="AY84" s="16" t="s">
        <v>112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6" t="s">
        <v>83</v>
      </c>
      <c r="BK84" s="220">
        <f>ROUND(I84*H84,2)</f>
        <v>0</v>
      </c>
      <c r="BL84" s="16" t="s">
        <v>117</v>
      </c>
      <c r="BM84" s="219" t="s">
        <v>123</v>
      </c>
    </row>
    <row r="85" s="2" customFormat="1" ht="14.4" customHeight="1">
      <c r="A85" s="37"/>
      <c r="B85" s="38"/>
      <c r="C85" s="208" t="s">
        <v>124</v>
      </c>
      <c r="D85" s="208" t="s">
        <v>113</v>
      </c>
      <c r="E85" s="209" t="s">
        <v>125</v>
      </c>
      <c r="F85" s="210" t="s">
        <v>126</v>
      </c>
      <c r="G85" s="211" t="s">
        <v>116</v>
      </c>
      <c r="H85" s="212">
        <v>1</v>
      </c>
      <c r="I85" s="213"/>
      <c r="J85" s="214">
        <f>ROUND(I85*H85,2)</f>
        <v>0</v>
      </c>
      <c r="K85" s="210" t="s">
        <v>19</v>
      </c>
      <c r="L85" s="43"/>
      <c r="M85" s="215" t="s">
        <v>19</v>
      </c>
      <c r="N85" s="216" t="s">
        <v>46</v>
      </c>
      <c r="O85" s="83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9" t="s">
        <v>117</v>
      </c>
      <c r="AT85" s="219" t="s">
        <v>113</v>
      </c>
      <c r="AU85" s="219" t="s">
        <v>83</v>
      </c>
      <c r="AY85" s="16" t="s">
        <v>112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6" t="s">
        <v>83</v>
      </c>
      <c r="BK85" s="220">
        <f>ROUND(I85*H85,2)</f>
        <v>0</v>
      </c>
      <c r="BL85" s="16" t="s">
        <v>117</v>
      </c>
      <c r="BM85" s="219" t="s">
        <v>127</v>
      </c>
    </row>
    <row r="86" s="2" customFormat="1">
      <c r="A86" s="37"/>
      <c r="B86" s="38"/>
      <c r="C86" s="39"/>
      <c r="D86" s="221" t="s">
        <v>119</v>
      </c>
      <c r="E86" s="39"/>
      <c r="F86" s="222" t="s">
        <v>128</v>
      </c>
      <c r="G86" s="39"/>
      <c r="H86" s="39"/>
      <c r="I86" s="135"/>
      <c r="J86" s="39"/>
      <c r="K86" s="39"/>
      <c r="L86" s="43"/>
      <c r="M86" s="223"/>
      <c r="N86" s="224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119</v>
      </c>
      <c r="AU86" s="16" t="s">
        <v>83</v>
      </c>
    </row>
    <row r="87" s="2" customFormat="1" ht="14.4" customHeight="1">
      <c r="A87" s="37"/>
      <c r="B87" s="38"/>
      <c r="C87" s="208" t="s">
        <v>117</v>
      </c>
      <c r="D87" s="208" t="s">
        <v>113</v>
      </c>
      <c r="E87" s="209" t="s">
        <v>129</v>
      </c>
      <c r="F87" s="210" t="s">
        <v>130</v>
      </c>
      <c r="G87" s="211" t="s">
        <v>116</v>
      </c>
      <c r="H87" s="212">
        <v>1</v>
      </c>
      <c r="I87" s="213"/>
      <c r="J87" s="214">
        <f>ROUND(I87*H87,2)</f>
        <v>0</v>
      </c>
      <c r="K87" s="210" t="s">
        <v>19</v>
      </c>
      <c r="L87" s="43"/>
      <c r="M87" s="215" t="s">
        <v>19</v>
      </c>
      <c r="N87" s="216" t="s">
        <v>46</v>
      </c>
      <c r="O87" s="83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9" t="s">
        <v>117</v>
      </c>
      <c r="AT87" s="219" t="s">
        <v>113</v>
      </c>
      <c r="AU87" s="219" t="s">
        <v>83</v>
      </c>
      <c r="AY87" s="16" t="s">
        <v>112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6" t="s">
        <v>83</v>
      </c>
      <c r="BK87" s="220">
        <f>ROUND(I87*H87,2)</f>
        <v>0</v>
      </c>
      <c r="BL87" s="16" t="s">
        <v>117</v>
      </c>
      <c r="BM87" s="219" t="s">
        <v>131</v>
      </c>
    </row>
    <row r="88" s="2" customFormat="1">
      <c r="A88" s="37"/>
      <c r="B88" s="38"/>
      <c r="C88" s="39"/>
      <c r="D88" s="221" t="s">
        <v>119</v>
      </c>
      <c r="E88" s="39"/>
      <c r="F88" s="222" t="s">
        <v>132</v>
      </c>
      <c r="G88" s="39"/>
      <c r="H88" s="39"/>
      <c r="I88" s="135"/>
      <c r="J88" s="39"/>
      <c r="K88" s="39"/>
      <c r="L88" s="43"/>
      <c r="M88" s="225"/>
      <c r="N88" s="226"/>
      <c r="O88" s="227"/>
      <c r="P88" s="227"/>
      <c r="Q88" s="227"/>
      <c r="R88" s="227"/>
      <c r="S88" s="227"/>
      <c r="T88" s="22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119</v>
      </c>
      <c r="AU88" s="16" t="s">
        <v>83</v>
      </c>
    </row>
    <row r="89" s="2" customFormat="1" ht="6.96" customHeight="1">
      <c r="A89" s="37"/>
      <c r="B89" s="58"/>
      <c r="C89" s="59"/>
      <c r="D89" s="59"/>
      <c r="E89" s="59"/>
      <c r="F89" s="59"/>
      <c r="G89" s="59"/>
      <c r="H89" s="59"/>
      <c r="I89" s="165"/>
      <c r="J89" s="59"/>
      <c r="K89" s="59"/>
      <c r="L89" s="43"/>
      <c r="M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</sheetData>
  <sheetProtection sheet="1" autoFilter="0" formatColumns="0" formatRows="0" objects="1" scenarios="1" spinCount="100000" saltValue="7ElHvq4/a7gGGu2JFu42ykLn3OW+2arp1PjXWH7Xz4dGi9eRXesXybOJdvCPk92mkSy3f1vl4CJn7TY6FlFUbg==" hashValue="ZdeJdOopLOpvwOvGhqKYUS6sdXobIMUK6LKsY3bS7L8kjqePQNmpHond+fqjkWa4V3Bk9nsJzCeRT21T5rWcgw==" algorithmName="SHA-512" password="CC35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2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30"/>
      <c r="J3" s="129"/>
      <c r="K3" s="129"/>
      <c r="L3" s="19"/>
      <c r="AT3" s="16" t="s">
        <v>85</v>
      </c>
    </row>
    <row r="4" s="1" customFormat="1" ht="24.96" customHeight="1">
      <c r="B4" s="19"/>
      <c r="D4" s="131" t="s">
        <v>89</v>
      </c>
      <c r="I4" s="127"/>
      <c r="L4" s="19"/>
      <c r="M4" s="132" t="s">
        <v>10</v>
      </c>
      <c r="AT4" s="16" t="s">
        <v>4</v>
      </c>
    </row>
    <row r="5" s="1" customFormat="1" ht="6.96" customHeight="1">
      <c r="B5" s="19"/>
      <c r="I5" s="127"/>
      <c r="L5" s="19"/>
    </row>
    <row r="6" s="1" customFormat="1" ht="12" customHeight="1">
      <c r="B6" s="19"/>
      <c r="D6" s="133" t="s">
        <v>16</v>
      </c>
      <c r="I6" s="127"/>
      <c r="L6" s="19"/>
    </row>
    <row r="7" s="1" customFormat="1" ht="16.5" customHeight="1">
      <c r="B7" s="19"/>
      <c r="E7" s="134" t="str">
        <f>'Rekapitulace stavby'!K6</f>
        <v>VD Vír II, přeliv - oprava</v>
      </c>
      <c r="F7" s="133"/>
      <c r="G7" s="133"/>
      <c r="H7" s="133"/>
      <c r="I7" s="127"/>
      <c r="L7" s="19"/>
    </row>
    <row r="8" s="2" customFormat="1" ht="12" customHeight="1">
      <c r="A8" s="37"/>
      <c r="B8" s="43"/>
      <c r="C8" s="37"/>
      <c r="D8" s="133" t="s">
        <v>90</v>
      </c>
      <c r="E8" s="37"/>
      <c r="F8" s="37"/>
      <c r="G8" s="37"/>
      <c r="H8" s="37"/>
      <c r="I8" s="135"/>
      <c r="J8" s="37"/>
      <c r="K8" s="37"/>
      <c r="L8" s="136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133</v>
      </c>
      <c r="F9" s="37"/>
      <c r="G9" s="37"/>
      <c r="H9" s="37"/>
      <c r="I9" s="135"/>
      <c r="J9" s="37"/>
      <c r="K9" s="37"/>
      <c r="L9" s="136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5"/>
      <c r="J10" s="37"/>
      <c r="K10" s="37"/>
      <c r="L10" s="136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3" t="s">
        <v>18</v>
      </c>
      <c r="E11" s="37"/>
      <c r="F11" s="138" t="s">
        <v>19</v>
      </c>
      <c r="G11" s="37"/>
      <c r="H11" s="37"/>
      <c r="I11" s="139" t="s">
        <v>20</v>
      </c>
      <c r="J11" s="138" t="s">
        <v>19</v>
      </c>
      <c r="K11" s="37"/>
      <c r="L11" s="136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3" t="s">
        <v>21</v>
      </c>
      <c r="E12" s="37"/>
      <c r="F12" s="138" t="s">
        <v>22</v>
      </c>
      <c r="G12" s="37"/>
      <c r="H12" s="37"/>
      <c r="I12" s="139" t="s">
        <v>23</v>
      </c>
      <c r="J12" s="140" t="str">
        <f>'Rekapitulace stavby'!AN8</f>
        <v>15. 6. 2020</v>
      </c>
      <c r="K12" s="37"/>
      <c r="L12" s="136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5"/>
      <c r="J13" s="37"/>
      <c r="K13" s="37"/>
      <c r="L13" s="136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3" t="s">
        <v>25</v>
      </c>
      <c r="E14" s="37"/>
      <c r="F14" s="37"/>
      <c r="G14" s="37"/>
      <c r="H14" s="37"/>
      <c r="I14" s="139" t="s">
        <v>26</v>
      </c>
      <c r="J14" s="138" t="s">
        <v>27</v>
      </c>
      <c r="K14" s="37"/>
      <c r="L14" s="1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28</v>
      </c>
      <c r="F15" s="37"/>
      <c r="G15" s="37"/>
      <c r="H15" s="37"/>
      <c r="I15" s="139" t="s">
        <v>29</v>
      </c>
      <c r="J15" s="138" t="s">
        <v>30</v>
      </c>
      <c r="K15" s="37"/>
      <c r="L15" s="136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5"/>
      <c r="J16" s="37"/>
      <c r="K16" s="37"/>
      <c r="L16" s="136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3" t="s">
        <v>31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136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9" t="s">
        <v>29</v>
      </c>
      <c r="J18" s="32" t="str">
        <f>'Rekapitulace stavby'!AN14</f>
        <v>Vyplň údaj</v>
      </c>
      <c r="K18" s="37"/>
      <c r="L18" s="136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5"/>
      <c r="J19" s="37"/>
      <c r="K19" s="37"/>
      <c r="L19" s="136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3" t="s">
        <v>33</v>
      </c>
      <c r="E20" s="37"/>
      <c r="F20" s="37"/>
      <c r="G20" s="37"/>
      <c r="H20" s="37"/>
      <c r="I20" s="139" t="s">
        <v>26</v>
      </c>
      <c r="J20" s="138" t="s">
        <v>34</v>
      </c>
      <c r="K20" s="37"/>
      <c r="L20" s="136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35</v>
      </c>
      <c r="F21" s="37"/>
      <c r="G21" s="37"/>
      <c r="H21" s="37"/>
      <c r="I21" s="139" t="s">
        <v>29</v>
      </c>
      <c r="J21" s="138" t="s">
        <v>36</v>
      </c>
      <c r="K21" s="37"/>
      <c r="L21" s="136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5"/>
      <c r="J22" s="37"/>
      <c r="K22" s="37"/>
      <c r="L22" s="136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3" t="s">
        <v>38</v>
      </c>
      <c r="E23" s="37"/>
      <c r="F23" s="37"/>
      <c r="G23" s="37"/>
      <c r="H23" s="37"/>
      <c r="I23" s="139" t="s">
        <v>26</v>
      </c>
      <c r="J23" s="138" t="s">
        <v>34</v>
      </c>
      <c r="K23" s="37"/>
      <c r="L23" s="136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35</v>
      </c>
      <c r="F24" s="37"/>
      <c r="G24" s="37"/>
      <c r="H24" s="37"/>
      <c r="I24" s="139" t="s">
        <v>29</v>
      </c>
      <c r="J24" s="138" t="s">
        <v>36</v>
      </c>
      <c r="K24" s="37"/>
      <c r="L24" s="136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5"/>
      <c r="J25" s="37"/>
      <c r="K25" s="37"/>
      <c r="L25" s="136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3" t="s">
        <v>39</v>
      </c>
      <c r="E26" s="37"/>
      <c r="F26" s="37"/>
      <c r="G26" s="37"/>
      <c r="H26" s="37"/>
      <c r="I26" s="135"/>
      <c r="J26" s="37"/>
      <c r="K26" s="37"/>
      <c r="L26" s="136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5"/>
      <c r="J28" s="37"/>
      <c r="K28" s="37"/>
      <c r="L28" s="136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6"/>
      <c r="E29" s="146"/>
      <c r="F29" s="146"/>
      <c r="G29" s="146"/>
      <c r="H29" s="146"/>
      <c r="I29" s="147"/>
      <c r="J29" s="146"/>
      <c r="K29" s="146"/>
      <c r="L29" s="136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8" t="s">
        <v>41</v>
      </c>
      <c r="E30" s="37"/>
      <c r="F30" s="37"/>
      <c r="G30" s="37"/>
      <c r="H30" s="37"/>
      <c r="I30" s="135"/>
      <c r="J30" s="149">
        <f>ROUND(J83, 2)</f>
        <v>0</v>
      </c>
      <c r="K30" s="37"/>
      <c r="L30" s="136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6"/>
      <c r="E31" s="146"/>
      <c r="F31" s="146"/>
      <c r="G31" s="146"/>
      <c r="H31" s="146"/>
      <c r="I31" s="147"/>
      <c r="J31" s="146"/>
      <c r="K31" s="146"/>
      <c r="L31" s="136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0" t="s">
        <v>43</v>
      </c>
      <c r="G32" s="37"/>
      <c r="H32" s="37"/>
      <c r="I32" s="151" t="s">
        <v>42</v>
      </c>
      <c r="J32" s="150" t="s">
        <v>44</v>
      </c>
      <c r="K32" s="37"/>
      <c r="L32" s="136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45</v>
      </c>
      <c r="E33" s="133" t="s">
        <v>46</v>
      </c>
      <c r="F33" s="153">
        <f>ROUND((SUM(BE83:BE137)),  2)</f>
        <v>0</v>
      </c>
      <c r="G33" s="37"/>
      <c r="H33" s="37"/>
      <c r="I33" s="154">
        <v>0.20999999999999999</v>
      </c>
      <c r="J33" s="153">
        <f>ROUND(((SUM(BE83:BE137))*I33),  2)</f>
        <v>0</v>
      </c>
      <c r="K33" s="37"/>
      <c r="L33" s="136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3" t="s">
        <v>47</v>
      </c>
      <c r="F34" s="153">
        <f>ROUND((SUM(BF83:BF137)),  2)</f>
        <v>0</v>
      </c>
      <c r="G34" s="37"/>
      <c r="H34" s="37"/>
      <c r="I34" s="154">
        <v>0.14999999999999999</v>
      </c>
      <c r="J34" s="153">
        <f>ROUND(((SUM(BF83:BF137))*I34),  2)</f>
        <v>0</v>
      </c>
      <c r="K34" s="37"/>
      <c r="L34" s="136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3" t="s">
        <v>48</v>
      </c>
      <c r="F35" s="153">
        <f>ROUND((SUM(BG83:BG137)),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136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3" t="s">
        <v>49</v>
      </c>
      <c r="F36" s="153">
        <f>ROUND((SUM(BH83:BH137)),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136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3" t="s">
        <v>50</v>
      </c>
      <c r="F37" s="153">
        <f>ROUND((SUM(BI83:BI137)),  2)</f>
        <v>0</v>
      </c>
      <c r="G37" s="37"/>
      <c r="H37" s="37"/>
      <c r="I37" s="154">
        <v>0</v>
      </c>
      <c r="J37" s="153">
        <f>0</f>
        <v>0</v>
      </c>
      <c r="K37" s="37"/>
      <c r="L37" s="136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5"/>
      <c r="J38" s="37"/>
      <c r="K38" s="37"/>
      <c r="L38" s="136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51</v>
      </c>
      <c r="E39" s="157"/>
      <c r="F39" s="157"/>
      <c r="G39" s="158" t="s">
        <v>52</v>
      </c>
      <c r="H39" s="159" t="s">
        <v>53</v>
      </c>
      <c r="I39" s="160"/>
      <c r="J39" s="161">
        <f>SUM(J30:J37)</f>
        <v>0</v>
      </c>
      <c r="K39" s="162"/>
      <c r="L39" s="136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136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136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135"/>
      <c r="J45" s="39"/>
      <c r="K45" s="39"/>
      <c r="L45" s="136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135"/>
      <c r="J46" s="39"/>
      <c r="K46" s="39"/>
      <c r="L46" s="136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135"/>
      <c r="J47" s="39"/>
      <c r="K47" s="39"/>
      <c r="L47" s="136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9" t="str">
        <f>E7</f>
        <v>VD Vír II, přeliv - oprava</v>
      </c>
      <c r="F48" s="31"/>
      <c r="G48" s="31"/>
      <c r="H48" s="31"/>
      <c r="I48" s="135"/>
      <c r="J48" s="39"/>
      <c r="K48" s="39"/>
      <c r="L48" s="136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135"/>
      <c r="J49" s="39"/>
      <c r="K49" s="39"/>
      <c r="L49" s="136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SO 01 Oprava</v>
      </c>
      <c r="F50" s="39"/>
      <c r="G50" s="39"/>
      <c r="H50" s="39"/>
      <c r="I50" s="135"/>
      <c r="J50" s="39"/>
      <c r="K50" s="39"/>
      <c r="L50" s="136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135"/>
      <c r="J51" s="39"/>
      <c r="K51" s="39"/>
      <c r="L51" s="136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KN Vír</v>
      </c>
      <c r="G52" s="39"/>
      <c r="H52" s="39"/>
      <c r="I52" s="139" t="s">
        <v>23</v>
      </c>
      <c r="J52" s="71" t="str">
        <f>IF(J12="","",J12)</f>
        <v>15. 6. 2020</v>
      </c>
      <c r="K52" s="39"/>
      <c r="L52" s="136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135"/>
      <c r="J53" s="39"/>
      <c r="K53" s="39"/>
      <c r="L53" s="136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Povodí Moravy, s.p.</v>
      </c>
      <c r="G54" s="39"/>
      <c r="H54" s="39"/>
      <c r="I54" s="139" t="s">
        <v>33</v>
      </c>
      <c r="J54" s="35" t="str">
        <f>E21</f>
        <v>Ing. Vít Pučálek</v>
      </c>
      <c r="K54" s="39"/>
      <c r="L54" s="136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139" t="s">
        <v>38</v>
      </c>
      <c r="J55" s="35" t="str">
        <f>E24</f>
        <v>Ing. Vít Pučálek</v>
      </c>
      <c r="K55" s="39"/>
      <c r="L55" s="136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135"/>
      <c r="J56" s="39"/>
      <c r="K56" s="39"/>
      <c r="L56" s="136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70" t="s">
        <v>93</v>
      </c>
      <c r="D57" s="171"/>
      <c r="E57" s="171"/>
      <c r="F57" s="171"/>
      <c r="G57" s="171"/>
      <c r="H57" s="171"/>
      <c r="I57" s="172"/>
      <c r="J57" s="173" t="s">
        <v>94</v>
      </c>
      <c r="K57" s="171"/>
      <c r="L57" s="136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135"/>
      <c r="J58" s="39"/>
      <c r="K58" s="39"/>
      <c r="L58" s="136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4" t="s">
        <v>73</v>
      </c>
      <c r="D59" s="39"/>
      <c r="E59" s="39"/>
      <c r="F59" s="39"/>
      <c r="G59" s="39"/>
      <c r="H59" s="39"/>
      <c r="I59" s="135"/>
      <c r="J59" s="101">
        <f>J83</f>
        <v>0</v>
      </c>
      <c r="K59" s="39"/>
      <c r="L59" s="136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75"/>
      <c r="C60" s="176"/>
      <c r="D60" s="177" t="s">
        <v>134</v>
      </c>
      <c r="E60" s="178"/>
      <c r="F60" s="178"/>
      <c r="G60" s="178"/>
      <c r="H60" s="178"/>
      <c r="I60" s="179"/>
      <c r="J60" s="180">
        <f>J84</f>
        <v>0</v>
      </c>
      <c r="K60" s="176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9"/>
      <c r="C61" s="230"/>
      <c r="D61" s="231" t="s">
        <v>135</v>
      </c>
      <c r="E61" s="232"/>
      <c r="F61" s="232"/>
      <c r="G61" s="232"/>
      <c r="H61" s="232"/>
      <c r="I61" s="233"/>
      <c r="J61" s="234">
        <f>J85</f>
        <v>0</v>
      </c>
      <c r="K61" s="230"/>
      <c r="L61" s="23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9"/>
      <c r="C62" s="230"/>
      <c r="D62" s="231" t="s">
        <v>136</v>
      </c>
      <c r="E62" s="232"/>
      <c r="F62" s="232"/>
      <c r="G62" s="232"/>
      <c r="H62" s="232"/>
      <c r="I62" s="233"/>
      <c r="J62" s="234">
        <f>J127</f>
        <v>0</v>
      </c>
      <c r="K62" s="230"/>
      <c r="L62" s="23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9"/>
      <c r="C63" s="230"/>
      <c r="D63" s="231" t="s">
        <v>137</v>
      </c>
      <c r="E63" s="232"/>
      <c r="F63" s="232"/>
      <c r="G63" s="232"/>
      <c r="H63" s="232"/>
      <c r="I63" s="233"/>
      <c r="J63" s="234">
        <f>J135</f>
        <v>0</v>
      </c>
      <c r="K63" s="230"/>
      <c r="L63" s="23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135"/>
      <c r="J64" s="39"/>
      <c r="K64" s="39"/>
      <c r="L64" s="136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165"/>
      <c r="J65" s="59"/>
      <c r="K65" s="59"/>
      <c r="L65" s="136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168"/>
      <c r="J69" s="61"/>
      <c r="K69" s="61"/>
      <c r="L69" s="136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97</v>
      </c>
      <c r="D70" s="39"/>
      <c r="E70" s="39"/>
      <c r="F70" s="39"/>
      <c r="G70" s="39"/>
      <c r="H70" s="39"/>
      <c r="I70" s="135"/>
      <c r="J70" s="39"/>
      <c r="K70" s="39"/>
      <c r="L70" s="136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135"/>
      <c r="J71" s="39"/>
      <c r="K71" s="39"/>
      <c r="L71" s="136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135"/>
      <c r="J72" s="39"/>
      <c r="K72" s="39"/>
      <c r="L72" s="136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9" t="str">
        <f>E7</f>
        <v>VD Vír II, přeliv - oprava</v>
      </c>
      <c r="F73" s="31"/>
      <c r="G73" s="31"/>
      <c r="H73" s="31"/>
      <c r="I73" s="135"/>
      <c r="J73" s="39"/>
      <c r="K73" s="39"/>
      <c r="L73" s="136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90</v>
      </c>
      <c r="D74" s="39"/>
      <c r="E74" s="39"/>
      <c r="F74" s="39"/>
      <c r="G74" s="39"/>
      <c r="H74" s="39"/>
      <c r="I74" s="135"/>
      <c r="J74" s="39"/>
      <c r="K74" s="39"/>
      <c r="L74" s="136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E9</f>
        <v>01 - SO 01 Oprava</v>
      </c>
      <c r="F75" s="39"/>
      <c r="G75" s="39"/>
      <c r="H75" s="39"/>
      <c r="I75" s="135"/>
      <c r="J75" s="39"/>
      <c r="K75" s="39"/>
      <c r="L75" s="136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135"/>
      <c r="J76" s="39"/>
      <c r="K76" s="39"/>
      <c r="L76" s="136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F12</f>
        <v>KN Vír</v>
      </c>
      <c r="G77" s="39"/>
      <c r="H77" s="39"/>
      <c r="I77" s="139" t="s">
        <v>23</v>
      </c>
      <c r="J77" s="71" t="str">
        <f>IF(J12="","",J12)</f>
        <v>15. 6. 2020</v>
      </c>
      <c r="K77" s="39"/>
      <c r="L77" s="136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135"/>
      <c r="J78" s="39"/>
      <c r="K78" s="39"/>
      <c r="L78" s="136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E15</f>
        <v>Povodí Moravy, s.p.</v>
      </c>
      <c r="G79" s="39"/>
      <c r="H79" s="39"/>
      <c r="I79" s="139" t="s">
        <v>33</v>
      </c>
      <c r="J79" s="35" t="str">
        <f>E21</f>
        <v>Ing. Vít Pučálek</v>
      </c>
      <c r="K79" s="39"/>
      <c r="L79" s="136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31</v>
      </c>
      <c r="D80" s="39"/>
      <c r="E80" s="39"/>
      <c r="F80" s="26" t="str">
        <f>IF(E18="","",E18)</f>
        <v>Vyplň údaj</v>
      </c>
      <c r="G80" s="39"/>
      <c r="H80" s="39"/>
      <c r="I80" s="139" t="s">
        <v>38</v>
      </c>
      <c r="J80" s="35" t="str">
        <f>E24</f>
        <v>Ing. Vít Pučálek</v>
      </c>
      <c r="K80" s="39"/>
      <c r="L80" s="136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135"/>
      <c r="J81" s="39"/>
      <c r="K81" s="39"/>
      <c r="L81" s="136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0" customFormat="1" ht="29.28" customHeight="1">
      <c r="A82" s="182"/>
      <c r="B82" s="183"/>
      <c r="C82" s="184" t="s">
        <v>98</v>
      </c>
      <c r="D82" s="185" t="s">
        <v>60</v>
      </c>
      <c r="E82" s="185" t="s">
        <v>56</v>
      </c>
      <c r="F82" s="185" t="s">
        <v>57</v>
      </c>
      <c r="G82" s="185" t="s">
        <v>99</v>
      </c>
      <c r="H82" s="185" t="s">
        <v>100</v>
      </c>
      <c r="I82" s="186" t="s">
        <v>101</v>
      </c>
      <c r="J82" s="185" t="s">
        <v>94</v>
      </c>
      <c r="K82" s="187" t="s">
        <v>102</v>
      </c>
      <c r="L82" s="188"/>
      <c r="M82" s="91" t="s">
        <v>19</v>
      </c>
      <c r="N82" s="92" t="s">
        <v>45</v>
      </c>
      <c r="O82" s="92" t="s">
        <v>103</v>
      </c>
      <c r="P82" s="92" t="s">
        <v>104</v>
      </c>
      <c r="Q82" s="92" t="s">
        <v>105</v>
      </c>
      <c r="R82" s="92" t="s">
        <v>106</v>
      </c>
      <c r="S82" s="92" t="s">
        <v>107</v>
      </c>
      <c r="T82" s="93" t="s">
        <v>108</v>
      </c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</row>
    <row r="83" s="2" customFormat="1" ht="22.8" customHeight="1">
      <c r="A83" s="37"/>
      <c r="B83" s="38"/>
      <c r="C83" s="98" t="s">
        <v>109</v>
      </c>
      <c r="D83" s="39"/>
      <c r="E83" s="39"/>
      <c r="F83" s="39"/>
      <c r="G83" s="39"/>
      <c r="H83" s="39"/>
      <c r="I83" s="135"/>
      <c r="J83" s="189">
        <f>BK83</f>
        <v>0</v>
      </c>
      <c r="K83" s="39"/>
      <c r="L83" s="43"/>
      <c r="M83" s="94"/>
      <c r="N83" s="190"/>
      <c r="O83" s="95"/>
      <c r="P83" s="191">
        <f>P84</f>
        <v>0</v>
      </c>
      <c r="Q83" s="95"/>
      <c r="R83" s="191">
        <f>R84</f>
        <v>10.356199999999999</v>
      </c>
      <c r="S83" s="95"/>
      <c r="T83" s="192">
        <f>T84</f>
        <v>9.6065900000000006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74</v>
      </c>
      <c r="AU83" s="16" t="s">
        <v>95</v>
      </c>
      <c r="BK83" s="193">
        <f>BK84</f>
        <v>0</v>
      </c>
    </row>
    <row r="84" s="11" customFormat="1" ht="25.92" customHeight="1">
      <c r="A84" s="11"/>
      <c r="B84" s="194"/>
      <c r="C84" s="195"/>
      <c r="D84" s="196" t="s">
        <v>74</v>
      </c>
      <c r="E84" s="197" t="s">
        <v>138</v>
      </c>
      <c r="F84" s="197" t="s">
        <v>139</v>
      </c>
      <c r="G84" s="195"/>
      <c r="H84" s="195"/>
      <c r="I84" s="198"/>
      <c r="J84" s="199">
        <f>BK84</f>
        <v>0</v>
      </c>
      <c r="K84" s="195"/>
      <c r="L84" s="200"/>
      <c r="M84" s="201"/>
      <c r="N84" s="202"/>
      <c r="O84" s="202"/>
      <c r="P84" s="203">
        <f>P85+P127+P135</f>
        <v>0</v>
      </c>
      <c r="Q84" s="202"/>
      <c r="R84" s="203">
        <f>R85+R127+R135</f>
        <v>10.356199999999999</v>
      </c>
      <c r="S84" s="202"/>
      <c r="T84" s="204">
        <f>T85+T127+T135</f>
        <v>9.6065900000000006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5" t="s">
        <v>83</v>
      </c>
      <c r="AT84" s="206" t="s">
        <v>74</v>
      </c>
      <c r="AU84" s="206" t="s">
        <v>75</v>
      </c>
      <c r="AY84" s="205" t="s">
        <v>112</v>
      </c>
      <c r="BK84" s="207">
        <f>BK85+BK127+BK135</f>
        <v>0</v>
      </c>
    </row>
    <row r="85" s="11" customFormat="1" ht="22.8" customHeight="1">
      <c r="A85" s="11"/>
      <c r="B85" s="194"/>
      <c r="C85" s="195"/>
      <c r="D85" s="196" t="s">
        <v>74</v>
      </c>
      <c r="E85" s="236" t="s">
        <v>140</v>
      </c>
      <c r="F85" s="236" t="s">
        <v>141</v>
      </c>
      <c r="G85" s="195"/>
      <c r="H85" s="195"/>
      <c r="I85" s="198"/>
      <c r="J85" s="237">
        <f>BK85</f>
        <v>0</v>
      </c>
      <c r="K85" s="195"/>
      <c r="L85" s="200"/>
      <c r="M85" s="201"/>
      <c r="N85" s="202"/>
      <c r="O85" s="202"/>
      <c r="P85" s="203">
        <f>SUM(P86:P126)</f>
        <v>0</v>
      </c>
      <c r="Q85" s="202"/>
      <c r="R85" s="203">
        <f>SUM(R86:R126)</f>
        <v>10.356199999999999</v>
      </c>
      <c r="S85" s="202"/>
      <c r="T85" s="204">
        <f>SUM(T86:T126)</f>
        <v>9.6065900000000006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5" t="s">
        <v>83</v>
      </c>
      <c r="AT85" s="206" t="s">
        <v>74</v>
      </c>
      <c r="AU85" s="206" t="s">
        <v>83</v>
      </c>
      <c r="AY85" s="205" t="s">
        <v>112</v>
      </c>
      <c r="BK85" s="207">
        <f>SUM(BK86:BK126)</f>
        <v>0</v>
      </c>
    </row>
    <row r="86" s="2" customFormat="1" ht="24.15" customHeight="1">
      <c r="A86" s="37"/>
      <c r="B86" s="38"/>
      <c r="C86" s="208" t="s">
        <v>142</v>
      </c>
      <c r="D86" s="208" t="s">
        <v>113</v>
      </c>
      <c r="E86" s="209" t="s">
        <v>143</v>
      </c>
      <c r="F86" s="210" t="s">
        <v>144</v>
      </c>
      <c r="G86" s="211" t="s">
        <v>145</v>
      </c>
      <c r="H86" s="212">
        <v>132.5</v>
      </c>
      <c r="I86" s="213"/>
      <c r="J86" s="214">
        <f>ROUND(I86*H86,2)</f>
        <v>0</v>
      </c>
      <c r="K86" s="210" t="s">
        <v>146</v>
      </c>
      <c r="L86" s="43"/>
      <c r="M86" s="215" t="s">
        <v>19</v>
      </c>
      <c r="N86" s="216" t="s">
        <v>46</v>
      </c>
      <c r="O86" s="83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9" t="s">
        <v>117</v>
      </c>
      <c r="AT86" s="219" t="s">
        <v>113</v>
      </c>
      <c r="AU86" s="219" t="s">
        <v>85</v>
      </c>
      <c r="AY86" s="16" t="s">
        <v>112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6" t="s">
        <v>83</v>
      </c>
      <c r="BK86" s="220">
        <f>ROUND(I86*H86,2)</f>
        <v>0</v>
      </c>
      <c r="BL86" s="16" t="s">
        <v>117</v>
      </c>
      <c r="BM86" s="219" t="s">
        <v>147</v>
      </c>
    </row>
    <row r="87" s="2" customFormat="1">
      <c r="A87" s="37"/>
      <c r="B87" s="38"/>
      <c r="C87" s="39"/>
      <c r="D87" s="221" t="s">
        <v>148</v>
      </c>
      <c r="E87" s="39"/>
      <c r="F87" s="222" t="s">
        <v>149</v>
      </c>
      <c r="G87" s="39"/>
      <c r="H87" s="39"/>
      <c r="I87" s="135"/>
      <c r="J87" s="39"/>
      <c r="K87" s="39"/>
      <c r="L87" s="43"/>
      <c r="M87" s="223"/>
      <c r="N87" s="224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148</v>
      </c>
      <c r="AU87" s="16" t="s">
        <v>85</v>
      </c>
    </row>
    <row r="88" s="13" customFormat="1">
      <c r="A88" s="13"/>
      <c r="B88" s="238"/>
      <c r="C88" s="239"/>
      <c r="D88" s="221" t="s">
        <v>150</v>
      </c>
      <c r="E88" s="240" t="s">
        <v>19</v>
      </c>
      <c r="F88" s="241" t="s">
        <v>151</v>
      </c>
      <c r="G88" s="239"/>
      <c r="H88" s="242">
        <v>132.5</v>
      </c>
      <c r="I88" s="243"/>
      <c r="J88" s="239"/>
      <c r="K88" s="239"/>
      <c r="L88" s="244"/>
      <c r="M88" s="245"/>
      <c r="N88" s="246"/>
      <c r="O88" s="246"/>
      <c r="P88" s="246"/>
      <c r="Q88" s="246"/>
      <c r="R88" s="246"/>
      <c r="S88" s="246"/>
      <c r="T88" s="24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8" t="s">
        <v>150</v>
      </c>
      <c r="AU88" s="248" t="s">
        <v>85</v>
      </c>
      <c r="AV88" s="13" t="s">
        <v>85</v>
      </c>
      <c r="AW88" s="13" t="s">
        <v>37</v>
      </c>
      <c r="AX88" s="13" t="s">
        <v>83</v>
      </c>
      <c r="AY88" s="248" t="s">
        <v>112</v>
      </c>
    </row>
    <row r="89" s="2" customFormat="1" ht="24.15" customHeight="1">
      <c r="A89" s="37"/>
      <c r="B89" s="38"/>
      <c r="C89" s="208" t="s">
        <v>152</v>
      </c>
      <c r="D89" s="208" t="s">
        <v>113</v>
      </c>
      <c r="E89" s="209" t="s">
        <v>153</v>
      </c>
      <c r="F89" s="210" t="s">
        <v>154</v>
      </c>
      <c r="G89" s="211" t="s">
        <v>145</v>
      </c>
      <c r="H89" s="212">
        <v>5962.5</v>
      </c>
      <c r="I89" s="213"/>
      <c r="J89" s="214">
        <f>ROUND(I89*H89,2)</f>
        <v>0</v>
      </c>
      <c r="K89" s="210" t="s">
        <v>146</v>
      </c>
      <c r="L89" s="43"/>
      <c r="M89" s="215" t="s">
        <v>19</v>
      </c>
      <c r="N89" s="216" t="s">
        <v>46</v>
      </c>
      <c r="O89" s="83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9" t="s">
        <v>117</v>
      </c>
      <c r="AT89" s="219" t="s">
        <v>113</v>
      </c>
      <c r="AU89" s="219" t="s">
        <v>85</v>
      </c>
      <c r="AY89" s="16" t="s">
        <v>112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6" t="s">
        <v>83</v>
      </c>
      <c r="BK89" s="220">
        <f>ROUND(I89*H89,2)</f>
        <v>0</v>
      </c>
      <c r="BL89" s="16" t="s">
        <v>117</v>
      </c>
      <c r="BM89" s="219" t="s">
        <v>155</v>
      </c>
    </row>
    <row r="90" s="2" customFormat="1">
      <c r="A90" s="37"/>
      <c r="B90" s="38"/>
      <c r="C90" s="39"/>
      <c r="D90" s="221" t="s">
        <v>148</v>
      </c>
      <c r="E90" s="39"/>
      <c r="F90" s="222" t="s">
        <v>149</v>
      </c>
      <c r="G90" s="39"/>
      <c r="H90" s="39"/>
      <c r="I90" s="135"/>
      <c r="J90" s="39"/>
      <c r="K90" s="39"/>
      <c r="L90" s="43"/>
      <c r="M90" s="223"/>
      <c r="N90" s="224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148</v>
      </c>
      <c r="AU90" s="16" t="s">
        <v>85</v>
      </c>
    </row>
    <row r="91" s="13" customFormat="1">
      <c r="A91" s="13"/>
      <c r="B91" s="238"/>
      <c r="C91" s="239"/>
      <c r="D91" s="221" t="s">
        <v>150</v>
      </c>
      <c r="E91" s="239"/>
      <c r="F91" s="241" t="s">
        <v>156</v>
      </c>
      <c r="G91" s="239"/>
      <c r="H91" s="242">
        <v>5962.5</v>
      </c>
      <c r="I91" s="243"/>
      <c r="J91" s="239"/>
      <c r="K91" s="239"/>
      <c r="L91" s="244"/>
      <c r="M91" s="245"/>
      <c r="N91" s="246"/>
      <c r="O91" s="246"/>
      <c r="P91" s="246"/>
      <c r="Q91" s="246"/>
      <c r="R91" s="246"/>
      <c r="S91" s="246"/>
      <c r="T91" s="24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8" t="s">
        <v>150</v>
      </c>
      <c r="AU91" s="248" t="s">
        <v>85</v>
      </c>
      <c r="AV91" s="13" t="s">
        <v>85</v>
      </c>
      <c r="AW91" s="13" t="s">
        <v>4</v>
      </c>
      <c r="AX91" s="13" t="s">
        <v>83</v>
      </c>
      <c r="AY91" s="248" t="s">
        <v>112</v>
      </c>
    </row>
    <row r="92" s="2" customFormat="1" ht="24.15" customHeight="1">
      <c r="A92" s="37"/>
      <c r="B92" s="38"/>
      <c r="C92" s="208" t="s">
        <v>157</v>
      </c>
      <c r="D92" s="208" t="s">
        <v>113</v>
      </c>
      <c r="E92" s="209" t="s">
        <v>158</v>
      </c>
      <c r="F92" s="210" t="s">
        <v>159</v>
      </c>
      <c r="G92" s="211" t="s">
        <v>145</v>
      </c>
      <c r="H92" s="212">
        <v>132.5</v>
      </c>
      <c r="I92" s="213"/>
      <c r="J92" s="214">
        <f>ROUND(I92*H92,2)</f>
        <v>0</v>
      </c>
      <c r="K92" s="210" t="s">
        <v>146</v>
      </c>
      <c r="L92" s="43"/>
      <c r="M92" s="215" t="s">
        <v>19</v>
      </c>
      <c r="N92" s="216" t="s">
        <v>46</v>
      </c>
      <c r="O92" s="83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9" t="s">
        <v>117</v>
      </c>
      <c r="AT92" s="219" t="s">
        <v>113</v>
      </c>
      <c r="AU92" s="219" t="s">
        <v>85</v>
      </c>
      <c r="AY92" s="16" t="s">
        <v>112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6" t="s">
        <v>83</v>
      </c>
      <c r="BK92" s="220">
        <f>ROUND(I92*H92,2)</f>
        <v>0</v>
      </c>
      <c r="BL92" s="16" t="s">
        <v>117</v>
      </c>
      <c r="BM92" s="219" t="s">
        <v>160</v>
      </c>
    </row>
    <row r="93" s="2" customFormat="1">
      <c r="A93" s="37"/>
      <c r="B93" s="38"/>
      <c r="C93" s="39"/>
      <c r="D93" s="221" t="s">
        <v>148</v>
      </c>
      <c r="E93" s="39"/>
      <c r="F93" s="222" t="s">
        <v>161</v>
      </c>
      <c r="G93" s="39"/>
      <c r="H93" s="39"/>
      <c r="I93" s="135"/>
      <c r="J93" s="39"/>
      <c r="K93" s="39"/>
      <c r="L93" s="43"/>
      <c r="M93" s="223"/>
      <c r="N93" s="224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148</v>
      </c>
      <c r="AU93" s="16" t="s">
        <v>85</v>
      </c>
    </row>
    <row r="94" s="13" customFormat="1">
      <c r="A94" s="13"/>
      <c r="B94" s="238"/>
      <c r="C94" s="239"/>
      <c r="D94" s="221" t="s">
        <v>150</v>
      </c>
      <c r="E94" s="240" t="s">
        <v>19</v>
      </c>
      <c r="F94" s="241" t="s">
        <v>151</v>
      </c>
      <c r="G94" s="239"/>
      <c r="H94" s="242">
        <v>132.5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8" t="s">
        <v>150</v>
      </c>
      <c r="AU94" s="248" t="s">
        <v>85</v>
      </c>
      <c r="AV94" s="13" t="s">
        <v>85</v>
      </c>
      <c r="AW94" s="13" t="s">
        <v>37</v>
      </c>
      <c r="AX94" s="13" t="s">
        <v>83</v>
      </c>
      <c r="AY94" s="248" t="s">
        <v>112</v>
      </c>
    </row>
    <row r="95" s="2" customFormat="1" ht="14.4" customHeight="1">
      <c r="A95" s="37"/>
      <c r="B95" s="38"/>
      <c r="C95" s="208" t="s">
        <v>83</v>
      </c>
      <c r="D95" s="208" t="s">
        <v>113</v>
      </c>
      <c r="E95" s="209" t="s">
        <v>162</v>
      </c>
      <c r="F95" s="210" t="s">
        <v>163</v>
      </c>
      <c r="G95" s="211" t="s">
        <v>145</v>
      </c>
      <c r="H95" s="212">
        <v>265</v>
      </c>
      <c r="I95" s="213"/>
      <c r="J95" s="214">
        <f>ROUND(I95*H95,2)</f>
        <v>0</v>
      </c>
      <c r="K95" s="210" t="s">
        <v>19</v>
      </c>
      <c r="L95" s="43"/>
      <c r="M95" s="215" t="s">
        <v>19</v>
      </c>
      <c r="N95" s="216" t="s">
        <v>46</v>
      </c>
      <c r="O95" s="83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9" t="s">
        <v>117</v>
      </c>
      <c r="AT95" s="219" t="s">
        <v>113</v>
      </c>
      <c r="AU95" s="219" t="s">
        <v>85</v>
      </c>
      <c r="AY95" s="16" t="s">
        <v>112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6" t="s">
        <v>83</v>
      </c>
      <c r="BK95" s="220">
        <f>ROUND(I95*H95,2)</f>
        <v>0</v>
      </c>
      <c r="BL95" s="16" t="s">
        <v>117</v>
      </c>
      <c r="BM95" s="219" t="s">
        <v>164</v>
      </c>
    </row>
    <row r="96" s="2" customFormat="1">
      <c r="A96" s="37"/>
      <c r="B96" s="38"/>
      <c r="C96" s="39"/>
      <c r="D96" s="221" t="s">
        <v>148</v>
      </c>
      <c r="E96" s="39"/>
      <c r="F96" s="222" t="s">
        <v>165</v>
      </c>
      <c r="G96" s="39"/>
      <c r="H96" s="39"/>
      <c r="I96" s="135"/>
      <c r="J96" s="39"/>
      <c r="K96" s="39"/>
      <c r="L96" s="43"/>
      <c r="M96" s="223"/>
      <c r="N96" s="224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148</v>
      </c>
      <c r="AU96" s="16" t="s">
        <v>85</v>
      </c>
    </row>
    <row r="97" s="2" customFormat="1">
      <c r="A97" s="37"/>
      <c r="B97" s="38"/>
      <c r="C97" s="39"/>
      <c r="D97" s="221" t="s">
        <v>119</v>
      </c>
      <c r="E97" s="39"/>
      <c r="F97" s="222" t="s">
        <v>166</v>
      </c>
      <c r="G97" s="39"/>
      <c r="H97" s="39"/>
      <c r="I97" s="135"/>
      <c r="J97" s="39"/>
      <c r="K97" s="39"/>
      <c r="L97" s="43"/>
      <c r="M97" s="223"/>
      <c r="N97" s="224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119</v>
      </c>
      <c r="AU97" s="16" t="s">
        <v>85</v>
      </c>
    </row>
    <row r="98" s="13" customFormat="1">
      <c r="A98" s="13"/>
      <c r="B98" s="238"/>
      <c r="C98" s="239"/>
      <c r="D98" s="221" t="s">
        <v>150</v>
      </c>
      <c r="E98" s="240" t="s">
        <v>19</v>
      </c>
      <c r="F98" s="241" t="s">
        <v>167</v>
      </c>
      <c r="G98" s="239"/>
      <c r="H98" s="242">
        <v>265</v>
      </c>
      <c r="I98" s="243"/>
      <c r="J98" s="239"/>
      <c r="K98" s="239"/>
      <c r="L98" s="244"/>
      <c r="M98" s="245"/>
      <c r="N98" s="246"/>
      <c r="O98" s="246"/>
      <c r="P98" s="246"/>
      <c r="Q98" s="246"/>
      <c r="R98" s="246"/>
      <c r="S98" s="246"/>
      <c r="T98" s="24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8" t="s">
        <v>150</v>
      </c>
      <c r="AU98" s="248" t="s">
        <v>85</v>
      </c>
      <c r="AV98" s="13" t="s">
        <v>85</v>
      </c>
      <c r="AW98" s="13" t="s">
        <v>37</v>
      </c>
      <c r="AX98" s="13" t="s">
        <v>83</v>
      </c>
      <c r="AY98" s="248" t="s">
        <v>112</v>
      </c>
    </row>
    <row r="99" s="2" customFormat="1" ht="24.15" customHeight="1">
      <c r="A99" s="37"/>
      <c r="B99" s="38"/>
      <c r="C99" s="208" t="s">
        <v>124</v>
      </c>
      <c r="D99" s="208" t="s">
        <v>113</v>
      </c>
      <c r="E99" s="209" t="s">
        <v>168</v>
      </c>
      <c r="F99" s="210" t="s">
        <v>169</v>
      </c>
      <c r="G99" s="211" t="s">
        <v>145</v>
      </c>
      <c r="H99" s="212">
        <v>133</v>
      </c>
      <c r="I99" s="213"/>
      <c r="J99" s="214">
        <f>ROUND(I99*H99,2)</f>
        <v>0</v>
      </c>
      <c r="K99" s="210" t="s">
        <v>146</v>
      </c>
      <c r="L99" s="43"/>
      <c r="M99" s="215" t="s">
        <v>19</v>
      </c>
      <c r="N99" s="216" t="s">
        <v>46</v>
      </c>
      <c r="O99" s="83"/>
      <c r="P99" s="217">
        <f>O99*H99</f>
        <v>0</v>
      </c>
      <c r="Q99" s="217">
        <v>0</v>
      </c>
      <c r="R99" s="217">
        <f>Q99*H99</f>
        <v>0</v>
      </c>
      <c r="S99" s="217">
        <v>0.072230000000000003</v>
      </c>
      <c r="T99" s="218">
        <f>S99*H99</f>
        <v>9.6065900000000006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9" t="s">
        <v>117</v>
      </c>
      <c r="AT99" s="219" t="s">
        <v>113</v>
      </c>
      <c r="AU99" s="219" t="s">
        <v>85</v>
      </c>
      <c r="AY99" s="16" t="s">
        <v>112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6" t="s">
        <v>83</v>
      </c>
      <c r="BK99" s="220">
        <f>ROUND(I99*H99,2)</f>
        <v>0</v>
      </c>
      <c r="BL99" s="16" t="s">
        <v>117</v>
      </c>
      <c r="BM99" s="219" t="s">
        <v>170</v>
      </c>
    </row>
    <row r="100" s="2" customFormat="1">
      <c r="A100" s="37"/>
      <c r="B100" s="38"/>
      <c r="C100" s="39"/>
      <c r="D100" s="221" t="s">
        <v>148</v>
      </c>
      <c r="E100" s="39"/>
      <c r="F100" s="222" t="s">
        <v>171</v>
      </c>
      <c r="G100" s="39"/>
      <c r="H100" s="39"/>
      <c r="I100" s="135"/>
      <c r="J100" s="39"/>
      <c r="K100" s="39"/>
      <c r="L100" s="43"/>
      <c r="M100" s="223"/>
      <c r="N100" s="224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148</v>
      </c>
      <c r="AU100" s="16" t="s">
        <v>85</v>
      </c>
    </row>
    <row r="101" s="13" customFormat="1">
      <c r="A101" s="13"/>
      <c r="B101" s="238"/>
      <c r="C101" s="239"/>
      <c r="D101" s="221" t="s">
        <v>150</v>
      </c>
      <c r="E101" s="240" t="s">
        <v>19</v>
      </c>
      <c r="F101" s="241" t="s">
        <v>172</v>
      </c>
      <c r="G101" s="239"/>
      <c r="H101" s="242">
        <v>133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8" t="s">
        <v>150</v>
      </c>
      <c r="AU101" s="248" t="s">
        <v>85</v>
      </c>
      <c r="AV101" s="13" t="s">
        <v>85</v>
      </c>
      <c r="AW101" s="13" t="s">
        <v>37</v>
      </c>
      <c r="AX101" s="13" t="s">
        <v>83</v>
      </c>
      <c r="AY101" s="248" t="s">
        <v>112</v>
      </c>
    </row>
    <row r="102" s="2" customFormat="1" ht="14.4" customHeight="1">
      <c r="A102" s="37"/>
      <c r="B102" s="38"/>
      <c r="C102" s="208" t="s">
        <v>85</v>
      </c>
      <c r="D102" s="208" t="s">
        <v>113</v>
      </c>
      <c r="E102" s="209" t="s">
        <v>173</v>
      </c>
      <c r="F102" s="210" t="s">
        <v>163</v>
      </c>
      <c r="G102" s="211" t="s">
        <v>145</v>
      </c>
      <c r="H102" s="212">
        <v>133</v>
      </c>
      <c r="I102" s="213"/>
      <c r="J102" s="214">
        <f>ROUND(I102*H102,2)</f>
        <v>0</v>
      </c>
      <c r="K102" s="210" t="s">
        <v>146</v>
      </c>
      <c r="L102" s="43"/>
      <c r="M102" s="215" t="s">
        <v>19</v>
      </c>
      <c r="N102" s="216" t="s">
        <v>46</v>
      </c>
      <c r="O102" s="83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9" t="s">
        <v>117</v>
      </c>
      <c r="AT102" s="219" t="s">
        <v>113</v>
      </c>
      <c r="AU102" s="219" t="s">
        <v>85</v>
      </c>
      <c r="AY102" s="16" t="s">
        <v>112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6" t="s">
        <v>83</v>
      </c>
      <c r="BK102" s="220">
        <f>ROUND(I102*H102,2)</f>
        <v>0</v>
      </c>
      <c r="BL102" s="16" t="s">
        <v>117</v>
      </c>
      <c r="BM102" s="219" t="s">
        <v>174</v>
      </c>
    </row>
    <row r="103" s="2" customFormat="1">
      <c r="A103" s="37"/>
      <c r="B103" s="38"/>
      <c r="C103" s="39"/>
      <c r="D103" s="221" t="s">
        <v>148</v>
      </c>
      <c r="E103" s="39"/>
      <c r="F103" s="222" t="s">
        <v>165</v>
      </c>
      <c r="G103" s="39"/>
      <c r="H103" s="39"/>
      <c r="I103" s="135"/>
      <c r="J103" s="39"/>
      <c r="K103" s="39"/>
      <c r="L103" s="43"/>
      <c r="M103" s="223"/>
      <c r="N103" s="224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148</v>
      </c>
      <c r="AU103" s="16" t="s">
        <v>85</v>
      </c>
    </row>
    <row r="104" s="2" customFormat="1">
      <c r="A104" s="37"/>
      <c r="B104" s="38"/>
      <c r="C104" s="39"/>
      <c r="D104" s="221" t="s">
        <v>119</v>
      </c>
      <c r="E104" s="39"/>
      <c r="F104" s="222" t="s">
        <v>175</v>
      </c>
      <c r="G104" s="39"/>
      <c r="H104" s="39"/>
      <c r="I104" s="135"/>
      <c r="J104" s="39"/>
      <c r="K104" s="39"/>
      <c r="L104" s="43"/>
      <c r="M104" s="223"/>
      <c r="N104" s="224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119</v>
      </c>
      <c r="AU104" s="16" t="s">
        <v>85</v>
      </c>
    </row>
    <row r="105" s="13" customFormat="1">
      <c r="A105" s="13"/>
      <c r="B105" s="238"/>
      <c r="C105" s="239"/>
      <c r="D105" s="221" t="s">
        <v>150</v>
      </c>
      <c r="E105" s="240" t="s">
        <v>19</v>
      </c>
      <c r="F105" s="241" t="s">
        <v>172</v>
      </c>
      <c r="G105" s="239"/>
      <c r="H105" s="242">
        <v>133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8" t="s">
        <v>150</v>
      </c>
      <c r="AU105" s="248" t="s">
        <v>85</v>
      </c>
      <c r="AV105" s="13" t="s">
        <v>85</v>
      </c>
      <c r="AW105" s="13" t="s">
        <v>37</v>
      </c>
      <c r="AX105" s="13" t="s">
        <v>83</v>
      </c>
      <c r="AY105" s="248" t="s">
        <v>112</v>
      </c>
    </row>
    <row r="106" s="2" customFormat="1" ht="24.15" customHeight="1">
      <c r="A106" s="37"/>
      <c r="B106" s="38"/>
      <c r="C106" s="208" t="s">
        <v>117</v>
      </c>
      <c r="D106" s="208" t="s">
        <v>113</v>
      </c>
      <c r="E106" s="209" t="s">
        <v>176</v>
      </c>
      <c r="F106" s="210" t="s">
        <v>177</v>
      </c>
      <c r="G106" s="211" t="s">
        <v>145</v>
      </c>
      <c r="H106" s="212">
        <v>265</v>
      </c>
      <c r="I106" s="213"/>
      <c r="J106" s="214">
        <f>ROUND(I106*H106,2)</f>
        <v>0</v>
      </c>
      <c r="K106" s="210" t="s">
        <v>146</v>
      </c>
      <c r="L106" s="43"/>
      <c r="M106" s="215" t="s">
        <v>19</v>
      </c>
      <c r="N106" s="216" t="s">
        <v>46</v>
      </c>
      <c r="O106" s="83"/>
      <c r="P106" s="217">
        <f>O106*H106</f>
        <v>0</v>
      </c>
      <c r="Q106" s="217">
        <v>0.039079999999999997</v>
      </c>
      <c r="R106" s="217">
        <f>Q106*H106</f>
        <v>10.356199999999999</v>
      </c>
      <c r="S106" s="217">
        <v>0</v>
      </c>
      <c r="T106" s="218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9" t="s">
        <v>117</v>
      </c>
      <c r="AT106" s="219" t="s">
        <v>113</v>
      </c>
      <c r="AU106" s="219" t="s">
        <v>85</v>
      </c>
      <c r="AY106" s="16" t="s">
        <v>112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6" t="s">
        <v>83</v>
      </c>
      <c r="BK106" s="220">
        <f>ROUND(I106*H106,2)</f>
        <v>0</v>
      </c>
      <c r="BL106" s="16" t="s">
        <v>117</v>
      </c>
      <c r="BM106" s="219" t="s">
        <v>178</v>
      </c>
    </row>
    <row r="107" s="2" customFormat="1">
      <c r="A107" s="37"/>
      <c r="B107" s="38"/>
      <c r="C107" s="39"/>
      <c r="D107" s="221" t="s">
        <v>148</v>
      </c>
      <c r="E107" s="39"/>
      <c r="F107" s="222" t="s">
        <v>179</v>
      </c>
      <c r="G107" s="39"/>
      <c r="H107" s="39"/>
      <c r="I107" s="135"/>
      <c r="J107" s="39"/>
      <c r="K107" s="39"/>
      <c r="L107" s="43"/>
      <c r="M107" s="223"/>
      <c r="N107" s="224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148</v>
      </c>
      <c r="AU107" s="16" t="s">
        <v>85</v>
      </c>
    </row>
    <row r="108" s="13" customFormat="1">
      <c r="A108" s="13"/>
      <c r="B108" s="238"/>
      <c r="C108" s="239"/>
      <c r="D108" s="221" t="s">
        <v>150</v>
      </c>
      <c r="E108" s="240" t="s">
        <v>19</v>
      </c>
      <c r="F108" s="241" t="s">
        <v>167</v>
      </c>
      <c r="G108" s="239"/>
      <c r="H108" s="242">
        <v>265</v>
      </c>
      <c r="I108" s="243"/>
      <c r="J108" s="239"/>
      <c r="K108" s="239"/>
      <c r="L108" s="244"/>
      <c r="M108" s="245"/>
      <c r="N108" s="246"/>
      <c r="O108" s="246"/>
      <c r="P108" s="246"/>
      <c r="Q108" s="246"/>
      <c r="R108" s="246"/>
      <c r="S108" s="246"/>
      <c r="T108" s="24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8" t="s">
        <v>150</v>
      </c>
      <c r="AU108" s="248" t="s">
        <v>85</v>
      </c>
      <c r="AV108" s="13" t="s">
        <v>85</v>
      </c>
      <c r="AW108" s="13" t="s">
        <v>37</v>
      </c>
      <c r="AX108" s="13" t="s">
        <v>83</v>
      </c>
      <c r="AY108" s="248" t="s">
        <v>112</v>
      </c>
    </row>
    <row r="109" s="2" customFormat="1" ht="14.4" customHeight="1">
      <c r="A109" s="37"/>
      <c r="B109" s="38"/>
      <c r="C109" s="208" t="s">
        <v>180</v>
      </c>
      <c r="D109" s="208" t="s">
        <v>113</v>
      </c>
      <c r="E109" s="209" t="s">
        <v>181</v>
      </c>
      <c r="F109" s="210" t="s">
        <v>182</v>
      </c>
      <c r="G109" s="211" t="s">
        <v>145</v>
      </c>
      <c r="H109" s="212">
        <v>133</v>
      </c>
      <c r="I109" s="213"/>
      <c r="J109" s="214">
        <f>ROUND(I109*H109,2)</f>
        <v>0</v>
      </c>
      <c r="K109" s="210" t="s">
        <v>19</v>
      </c>
      <c r="L109" s="43"/>
      <c r="M109" s="215" t="s">
        <v>19</v>
      </c>
      <c r="N109" s="216" t="s">
        <v>46</v>
      </c>
      <c r="O109" s="83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9" t="s">
        <v>117</v>
      </c>
      <c r="AT109" s="219" t="s">
        <v>113</v>
      </c>
      <c r="AU109" s="219" t="s">
        <v>85</v>
      </c>
      <c r="AY109" s="16" t="s">
        <v>112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6" t="s">
        <v>83</v>
      </c>
      <c r="BK109" s="220">
        <f>ROUND(I109*H109,2)</f>
        <v>0</v>
      </c>
      <c r="BL109" s="16" t="s">
        <v>117</v>
      </c>
      <c r="BM109" s="219" t="s">
        <v>183</v>
      </c>
    </row>
    <row r="110" s="2" customFormat="1">
      <c r="A110" s="37"/>
      <c r="B110" s="38"/>
      <c r="C110" s="39"/>
      <c r="D110" s="221" t="s">
        <v>119</v>
      </c>
      <c r="E110" s="39"/>
      <c r="F110" s="222" t="s">
        <v>184</v>
      </c>
      <c r="G110" s="39"/>
      <c r="H110" s="39"/>
      <c r="I110" s="135"/>
      <c r="J110" s="39"/>
      <c r="K110" s="39"/>
      <c r="L110" s="43"/>
      <c r="M110" s="223"/>
      <c r="N110" s="224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119</v>
      </c>
      <c r="AU110" s="16" t="s">
        <v>85</v>
      </c>
    </row>
    <row r="111" s="13" customFormat="1">
      <c r="A111" s="13"/>
      <c r="B111" s="238"/>
      <c r="C111" s="239"/>
      <c r="D111" s="221" t="s">
        <v>150</v>
      </c>
      <c r="E111" s="240" t="s">
        <v>19</v>
      </c>
      <c r="F111" s="241" t="s">
        <v>172</v>
      </c>
      <c r="G111" s="239"/>
      <c r="H111" s="242">
        <v>133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150</v>
      </c>
      <c r="AU111" s="248" t="s">
        <v>85</v>
      </c>
      <c r="AV111" s="13" t="s">
        <v>85</v>
      </c>
      <c r="AW111" s="13" t="s">
        <v>37</v>
      </c>
      <c r="AX111" s="13" t="s">
        <v>83</v>
      </c>
      <c r="AY111" s="248" t="s">
        <v>112</v>
      </c>
    </row>
    <row r="112" s="2" customFormat="1" ht="24.15" customHeight="1">
      <c r="A112" s="37"/>
      <c r="B112" s="38"/>
      <c r="C112" s="208" t="s">
        <v>185</v>
      </c>
      <c r="D112" s="208" t="s">
        <v>113</v>
      </c>
      <c r="E112" s="209" t="s">
        <v>186</v>
      </c>
      <c r="F112" s="210" t="s">
        <v>187</v>
      </c>
      <c r="G112" s="211" t="s">
        <v>145</v>
      </c>
      <c r="H112" s="212">
        <v>133</v>
      </c>
      <c r="I112" s="213"/>
      <c r="J112" s="214">
        <f>ROUND(I112*H112,2)</f>
        <v>0</v>
      </c>
      <c r="K112" s="210" t="s">
        <v>146</v>
      </c>
      <c r="L112" s="43"/>
      <c r="M112" s="215" t="s">
        <v>19</v>
      </c>
      <c r="N112" s="216" t="s">
        <v>46</v>
      </c>
      <c r="O112" s="83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9" t="s">
        <v>117</v>
      </c>
      <c r="AT112" s="219" t="s">
        <v>113</v>
      </c>
      <c r="AU112" s="219" t="s">
        <v>85</v>
      </c>
      <c r="AY112" s="16" t="s">
        <v>112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6" t="s">
        <v>83</v>
      </c>
      <c r="BK112" s="220">
        <f>ROUND(I112*H112,2)</f>
        <v>0</v>
      </c>
      <c r="BL112" s="16" t="s">
        <v>117</v>
      </c>
      <c r="BM112" s="219" t="s">
        <v>188</v>
      </c>
    </row>
    <row r="113" s="2" customFormat="1">
      <c r="A113" s="37"/>
      <c r="B113" s="38"/>
      <c r="C113" s="39"/>
      <c r="D113" s="221" t="s">
        <v>148</v>
      </c>
      <c r="E113" s="39"/>
      <c r="F113" s="222" t="s">
        <v>189</v>
      </c>
      <c r="G113" s="39"/>
      <c r="H113" s="39"/>
      <c r="I113" s="135"/>
      <c r="J113" s="39"/>
      <c r="K113" s="39"/>
      <c r="L113" s="43"/>
      <c r="M113" s="223"/>
      <c r="N113" s="224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148</v>
      </c>
      <c r="AU113" s="16" t="s">
        <v>85</v>
      </c>
    </row>
    <row r="114" s="13" customFormat="1">
      <c r="A114" s="13"/>
      <c r="B114" s="238"/>
      <c r="C114" s="239"/>
      <c r="D114" s="221" t="s">
        <v>150</v>
      </c>
      <c r="E114" s="240" t="s">
        <v>19</v>
      </c>
      <c r="F114" s="241" t="s">
        <v>172</v>
      </c>
      <c r="G114" s="239"/>
      <c r="H114" s="242">
        <v>133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8" t="s">
        <v>150</v>
      </c>
      <c r="AU114" s="248" t="s">
        <v>85</v>
      </c>
      <c r="AV114" s="13" t="s">
        <v>85</v>
      </c>
      <c r="AW114" s="13" t="s">
        <v>37</v>
      </c>
      <c r="AX114" s="13" t="s">
        <v>83</v>
      </c>
      <c r="AY114" s="248" t="s">
        <v>112</v>
      </c>
    </row>
    <row r="115" s="2" customFormat="1" ht="14.4" customHeight="1">
      <c r="A115" s="37"/>
      <c r="B115" s="38"/>
      <c r="C115" s="208" t="s">
        <v>190</v>
      </c>
      <c r="D115" s="208" t="s">
        <v>113</v>
      </c>
      <c r="E115" s="209" t="s">
        <v>191</v>
      </c>
      <c r="F115" s="210" t="s">
        <v>192</v>
      </c>
      <c r="G115" s="211" t="s">
        <v>193</v>
      </c>
      <c r="H115" s="212">
        <v>1600</v>
      </c>
      <c r="I115" s="213"/>
      <c r="J115" s="214">
        <f>ROUND(I115*H115,2)</f>
        <v>0</v>
      </c>
      <c r="K115" s="210" t="s">
        <v>19</v>
      </c>
      <c r="L115" s="43"/>
      <c r="M115" s="215" t="s">
        <v>19</v>
      </c>
      <c r="N115" s="216" t="s">
        <v>46</v>
      </c>
      <c r="O115" s="83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9" t="s">
        <v>117</v>
      </c>
      <c r="AT115" s="219" t="s">
        <v>113</v>
      </c>
      <c r="AU115" s="219" t="s">
        <v>85</v>
      </c>
      <c r="AY115" s="16" t="s">
        <v>112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6" t="s">
        <v>83</v>
      </c>
      <c r="BK115" s="220">
        <f>ROUND(I115*H115,2)</f>
        <v>0</v>
      </c>
      <c r="BL115" s="16" t="s">
        <v>117</v>
      </c>
      <c r="BM115" s="219" t="s">
        <v>194</v>
      </c>
    </row>
    <row r="116" s="2" customFormat="1">
      <c r="A116" s="37"/>
      <c r="B116" s="38"/>
      <c r="C116" s="39"/>
      <c r="D116" s="221" t="s">
        <v>119</v>
      </c>
      <c r="E116" s="39"/>
      <c r="F116" s="222" t="s">
        <v>195</v>
      </c>
      <c r="G116" s="39"/>
      <c r="H116" s="39"/>
      <c r="I116" s="135"/>
      <c r="J116" s="39"/>
      <c r="K116" s="39"/>
      <c r="L116" s="43"/>
      <c r="M116" s="223"/>
      <c r="N116" s="224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119</v>
      </c>
      <c r="AU116" s="16" t="s">
        <v>85</v>
      </c>
    </row>
    <row r="117" s="13" customFormat="1">
      <c r="A117" s="13"/>
      <c r="B117" s="238"/>
      <c r="C117" s="239"/>
      <c r="D117" s="221" t="s">
        <v>150</v>
      </c>
      <c r="E117" s="240" t="s">
        <v>19</v>
      </c>
      <c r="F117" s="241" t="s">
        <v>196</v>
      </c>
      <c r="G117" s="239"/>
      <c r="H117" s="242">
        <v>1600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8" t="s">
        <v>150</v>
      </c>
      <c r="AU117" s="248" t="s">
        <v>85</v>
      </c>
      <c r="AV117" s="13" t="s">
        <v>85</v>
      </c>
      <c r="AW117" s="13" t="s">
        <v>37</v>
      </c>
      <c r="AX117" s="13" t="s">
        <v>83</v>
      </c>
      <c r="AY117" s="248" t="s">
        <v>112</v>
      </c>
    </row>
    <row r="118" s="2" customFormat="1" ht="14.4" customHeight="1">
      <c r="A118" s="37"/>
      <c r="B118" s="38"/>
      <c r="C118" s="208" t="s">
        <v>197</v>
      </c>
      <c r="D118" s="208" t="s">
        <v>113</v>
      </c>
      <c r="E118" s="209" t="s">
        <v>198</v>
      </c>
      <c r="F118" s="210" t="s">
        <v>199</v>
      </c>
      <c r="G118" s="211" t="s">
        <v>145</v>
      </c>
      <c r="H118" s="212">
        <v>265</v>
      </c>
      <c r="I118" s="213"/>
      <c r="J118" s="214">
        <f>ROUND(I118*H118,2)</f>
        <v>0</v>
      </c>
      <c r="K118" s="210" t="s">
        <v>19</v>
      </c>
      <c r="L118" s="43"/>
      <c r="M118" s="215" t="s">
        <v>19</v>
      </c>
      <c r="N118" s="216" t="s">
        <v>46</v>
      </c>
      <c r="O118" s="83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9" t="s">
        <v>117</v>
      </c>
      <c r="AT118" s="219" t="s">
        <v>113</v>
      </c>
      <c r="AU118" s="219" t="s">
        <v>85</v>
      </c>
      <c r="AY118" s="16" t="s">
        <v>112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6" t="s">
        <v>83</v>
      </c>
      <c r="BK118" s="220">
        <f>ROUND(I118*H118,2)</f>
        <v>0</v>
      </c>
      <c r="BL118" s="16" t="s">
        <v>117</v>
      </c>
      <c r="BM118" s="219" t="s">
        <v>200</v>
      </c>
    </row>
    <row r="119" s="2" customFormat="1">
      <c r="A119" s="37"/>
      <c r="B119" s="38"/>
      <c r="C119" s="39"/>
      <c r="D119" s="221" t="s">
        <v>119</v>
      </c>
      <c r="E119" s="39"/>
      <c r="F119" s="222" t="s">
        <v>201</v>
      </c>
      <c r="G119" s="39"/>
      <c r="H119" s="39"/>
      <c r="I119" s="135"/>
      <c r="J119" s="39"/>
      <c r="K119" s="39"/>
      <c r="L119" s="43"/>
      <c r="M119" s="223"/>
      <c r="N119" s="224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119</v>
      </c>
      <c r="AU119" s="16" t="s">
        <v>85</v>
      </c>
    </row>
    <row r="120" s="13" customFormat="1">
      <c r="A120" s="13"/>
      <c r="B120" s="238"/>
      <c r="C120" s="239"/>
      <c r="D120" s="221" t="s">
        <v>150</v>
      </c>
      <c r="E120" s="240" t="s">
        <v>19</v>
      </c>
      <c r="F120" s="241" t="s">
        <v>167</v>
      </c>
      <c r="G120" s="239"/>
      <c r="H120" s="242">
        <v>265</v>
      </c>
      <c r="I120" s="243"/>
      <c r="J120" s="239"/>
      <c r="K120" s="239"/>
      <c r="L120" s="244"/>
      <c r="M120" s="245"/>
      <c r="N120" s="246"/>
      <c r="O120" s="246"/>
      <c r="P120" s="246"/>
      <c r="Q120" s="246"/>
      <c r="R120" s="246"/>
      <c r="S120" s="246"/>
      <c r="T120" s="24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8" t="s">
        <v>150</v>
      </c>
      <c r="AU120" s="248" t="s">
        <v>85</v>
      </c>
      <c r="AV120" s="13" t="s">
        <v>85</v>
      </c>
      <c r="AW120" s="13" t="s">
        <v>37</v>
      </c>
      <c r="AX120" s="13" t="s">
        <v>83</v>
      </c>
      <c r="AY120" s="248" t="s">
        <v>112</v>
      </c>
    </row>
    <row r="121" s="2" customFormat="1" ht="14.4" customHeight="1">
      <c r="A121" s="37"/>
      <c r="B121" s="38"/>
      <c r="C121" s="249" t="s">
        <v>140</v>
      </c>
      <c r="D121" s="249" t="s">
        <v>202</v>
      </c>
      <c r="E121" s="250" t="s">
        <v>203</v>
      </c>
      <c r="F121" s="251" t="s">
        <v>204</v>
      </c>
      <c r="G121" s="252" t="s">
        <v>205</v>
      </c>
      <c r="H121" s="253">
        <v>5000</v>
      </c>
      <c r="I121" s="254"/>
      <c r="J121" s="255">
        <f>ROUND(I121*H121,2)</f>
        <v>0</v>
      </c>
      <c r="K121" s="251" t="s">
        <v>19</v>
      </c>
      <c r="L121" s="256"/>
      <c r="M121" s="257" t="s">
        <v>19</v>
      </c>
      <c r="N121" s="258" t="s">
        <v>46</v>
      </c>
      <c r="O121" s="83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9" t="s">
        <v>197</v>
      </c>
      <c r="AT121" s="219" t="s">
        <v>202</v>
      </c>
      <c r="AU121" s="219" t="s">
        <v>85</v>
      </c>
      <c r="AY121" s="16" t="s">
        <v>112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6" t="s">
        <v>83</v>
      </c>
      <c r="BK121" s="220">
        <f>ROUND(I121*H121,2)</f>
        <v>0</v>
      </c>
      <c r="BL121" s="16" t="s">
        <v>117</v>
      </c>
      <c r="BM121" s="219" t="s">
        <v>206</v>
      </c>
    </row>
    <row r="122" s="2" customFormat="1">
      <c r="A122" s="37"/>
      <c r="B122" s="38"/>
      <c r="C122" s="39"/>
      <c r="D122" s="221" t="s">
        <v>119</v>
      </c>
      <c r="E122" s="39"/>
      <c r="F122" s="222" t="s">
        <v>207</v>
      </c>
      <c r="G122" s="39"/>
      <c r="H122" s="39"/>
      <c r="I122" s="135"/>
      <c r="J122" s="39"/>
      <c r="K122" s="39"/>
      <c r="L122" s="43"/>
      <c r="M122" s="223"/>
      <c r="N122" s="224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119</v>
      </c>
      <c r="AU122" s="16" t="s">
        <v>85</v>
      </c>
    </row>
    <row r="123" s="13" customFormat="1">
      <c r="A123" s="13"/>
      <c r="B123" s="238"/>
      <c r="C123" s="239"/>
      <c r="D123" s="221" t="s">
        <v>150</v>
      </c>
      <c r="E123" s="240" t="s">
        <v>19</v>
      </c>
      <c r="F123" s="241" t="s">
        <v>208</v>
      </c>
      <c r="G123" s="239"/>
      <c r="H123" s="242">
        <v>5000</v>
      </c>
      <c r="I123" s="243"/>
      <c r="J123" s="239"/>
      <c r="K123" s="239"/>
      <c r="L123" s="244"/>
      <c r="M123" s="245"/>
      <c r="N123" s="246"/>
      <c r="O123" s="246"/>
      <c r="P123" s="246"/>
      <c r="Q123" s="246"/>
      <c r="R123" s="246"/>
      <c r="S123" s="246"/>
      <c r="T123" s="24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8" t="s">
        <v>150</v>
      </c>
      <c r="AU123" s="248" t="s">
        <v>85</v>
      </c>
      <c r="AV123" s="13" t="s">
        <v>85</v>
      </c>
      <c r="AW123" s="13" t="s">
        <v>37</v>
      </c>
      <c r="AX123" s="13" t="s">
        <v>83</v>
      </c>
      <c r="AY123" s="248" t="s">
        <v>112</v>
      </c>
    </row>
    <row r="124" s="2" customFormat="1" ht="14.4" customHeight="1">
      <c r="A124" s="37"/>
      <c r="B124" s="38"/>
      <c r="C124" s="208" t="s">
        <v>209</v>
      </c>
      <c r="D124" s="208" t="s">
        <v>113</v>
      </c>
      <c r="E124" s="209" t="s">
        <v>210</v>
      </c>
      <c r="F124" s="210" t="s">
        <v>211</v>
      </c>
      <c r="G124" s="211" t="s">
        <v>193</v>
      </c>
      <c r="H124" s="212">
        <v>1600</v>
      </c>
      <c r="I124" s="213"/>
      <c r="J124" s="214">
        <f>ROUND(I124*H124,2)</f>
        <v>0</v>
      </c>
      <c r="K124" s="210" t="s">
        <v>19</v>
      </c>
      <c r="L124" s="43"/>
      <c r="M124" s="215" t="s">
        <v>19</v>
      </c>
      <c r="N124" s="216" t="s">
        <v>46</v>
      </c>
      <c r="O124" s="83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9" t="s">
        <v>117</v>
      </c>
      <c r="AT124" s="219" t="s">
        <v>113</v>
      </c>
      <c r="AU124" s="219" t="s">
        <v>85</v>
      </c>
      <c r="AY124" s="16" t="s">
        <v>112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6" t="s">
        <v>83</v>
      </c>
      <c r="BK124" s="220">
        <f>ROUND(I124*H124,2)</f>
        <v>0</v>
      </c>
      <c r="BL124" s="16" t="s">
        <v>117</v>
      </c>
      <c r="BM124" s="219" t="s">
        <v>212</v>
      </c>
    </row>
    <row r="125" s="2" customFormat="1">
      <c r="A125" s="37"/>
      <c r="B125" s="38"/>
      <c r="C125" s="39"/>
      <c r="D125" s="221" t="s">
        <v>119</v>
      </c>
      <c r="E125" s="39"/>
      <c r="F125" s="222" t="s">
        <v>213</v>
      </c>
      <c r="G125" s="39"/>
      <c r="H125" s="39"/>
      <c r="I125" s="135"/>
      <c r="J125" s="39"/>
      <c r="K125" s="39"/>
      <c r="L125" s="43"/>
      <c r="M125" s="223"/>
      <c r="N125" s="224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119</v>
      </c>
      <c r="AU125" s="16" t="s">
        <v>85</v>
      </c>
    </row>
    <row r="126" s="13" customFormat="1">
      <c r="A126" s="13"/>
      <c r="B126" s="238"/>
      <c r="C126" s="239"/>
      <c r="D126" s="221" t="s">
        <v>150</v>
      </c>
      <c r="E126" s="240" t="s">
        <v>19</v>
      </c>
      <c r="F126" s="241" t="s">
        <v>214</v>
      </c>
      <c r="G126" s="239"/>
      <c r="H126" s="242">
        <v>1600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85</v>
      </c>
      <c r="AV126" s="13" t="s">
        <v>85</v>
      </c>
      <c r="AW126" s="13" t="s">
        <v>37</v>
      </c>
      <c r="AX126" s="13" t="s">
        <v>83</v>
      </c>
      <c r="AY126" s="248" t="s">
        <v>112</v>
      </c>
    </row>
    <row r="127" s="11" customFormat="1" ht="22.8" customHeight="1">
      <c r="A127" s="11"/>
      <c r="B127" s="194"/>
      <c r="C127" s="195"/>
      <c r="D127" s="196" t="s">
        <v>74</v>
      </c>
      <c r="E127" s="236" t="s">
        <v>215</v>
      </c>
      <c r="F127" s="236" t="s">
        <v>216</v>
      </c>
      <c r="G127" s="195"/>
      <c r="H127" s="195"/>
      <c r="I127" s="198"/>
      <c r="J127" s="237">
        <f>BK127</f>
        <v>0</v>
      </c>
      <c r="K127" s="195"/>
      <c r="L127" s="200"/>
      <c r="M127" s="201"/>
      <c r="N127" s="202"/>
      <c r="O127" s="202"/>
      <c r="P127" s="203">
        <f>SUM(P128:P134)</f>
        <v>0</v>
      </c>
      <c r="Q127" s="202"/>
      <c r="R127" s="203">
        <f>SUM(R128:R134)</f>
        <v>0</v>
      </c>
      <c r="S127" s="202"/>
      <c r="T127" s="204">
        <f>SUM(T128:T134)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5" t="s">
        <v>83</v>
      </c>
      <c r="AT127" s="206" t="s">
        <v>74</v>
      </c>
      <c r="AU127" s="206" t="s">
        <v>83</v>
      </c>
      <c r="AY127" s="205" t="s">
        <v>112</v>
      </c>
      <c r="BK127" s="207">
        <f>SUM(BK128:BK134)</f>
        <v>0</v>
      </c>
    </row>
    <row r="128" s="2" customFormat="1" ht="24.15" customHeight="1">
      <c r="A128" s="37"/>
      <c r="B128" s="38"/>
      <c r="C128" s="208" t="s">
        <v>217</v>
      </c>
      <c r="D128" s="208" t="s">
        <v>113</v>
      </c>
      <c r="E128" s="209" t="s">
        <v>218</v>
      </c>
      <c r="F128" s="210" t="s">
        <v>219</v>
      </c>
      <c r="G128" s="211" t="s">
        <v>220</v>
      </c>
      <c r="H128" s="212">
        <v>9.6069999999999993</v>
      </c>
      <c r="I128" s="213"/>
      <c r="J128" s="214">
        <f>ROUND(I128*H128,2)</f>
        <v>0</v>
      </c>
      <c r="K128" s="210" t="s">
        <v>146</v>
      </c>
      <c r="L128" s="43"/>
      <c r="M128" s="215" t="s">
        <v>19</v>
      </c>
      <c r="N128" s="216" t="s">
        <v>46</v>
      </c>
      <c r="O128" s="83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9" t="s">
        <v>117</v>
      </c>
      <c r="AT128" s="219" t="s">
        <v>113</v>
      </c>
      <c r="AU128" s="219" t="s">
        <v>85</v>
      </c>
      <c r="AY128" s="16" t="s">
        <v>112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6" t="s">
        <v>83</v>
      </c>
      <c r="BK128" s="220">
        <f>ROUND(I128*H128,2)</f>
        <v>0</v>
      </c>
      <c r="BL128" s="16" t="s">
        <v>117</v>
      </c>
      <c r="BM128" s="219" t="s">
        <v>221</v>
      </c>
    </row>
    <row r="129" s="2" customFormat="1">
      <c r="A129" s="37"/>
      <c r="B129" s="38"/>
      <c r="C129" s="39"/>
      <c r="D129" s="221" t="s">
        <v>148</v>
      </c>
      <c r="E129" s="39"/>
      <c r="F129" s="222" t="s">
        <v>222</v>
      </c>
      <c r="G129" s="39"/>
      <c r="H129" s="39"/>
      <c r="I129" s="135"/>
      <c r="J129" s="39"/>
      <c r="K129" s="39"/>
      <c r="L129" s="43"/>
      <c r="M129" s="223"/>
      <c r="N129" s="224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148</v>
      </c>
      <c r="AU129" s="16" t="s">
        <v>85</v>
      </c>
    </row>
    <row r="130" s="2" customFormat="1" ht="24.15" customHeight="1">
      <c r="A130" s="37"/>
      <c r="B130" s="38"/>
      <c r="C130" s="208" t="s">
        <v>223</v>
      </c>
      <c r="D130" s="208" t="s">
        <v>113</v>
      </c>
      <c r="E130" s="209" t="s">
        <v>224</v>
      </c>
      <c r="F130" s="210" t="s">
        <v>225</v>
      </c>
      <c r="G130" s="211" t="s">
        <v>220</v>
      </c>
      <c r="H130" s="212">
        <v>182.53299999999999</v>
      </c>
      <c r="I130" s="213"/>
      <c r="J130" s="214">
        <f>ROUND(I130*H130,2)</f>
        <v>0</v>
      </c>
      <c r="K130" s="210" t="s">
        <v>146</v>
      </c>
      <c r="L130" s="43"/>
      <c r="M130" s="215" t="s">
        <v>19</v>
      </c>
      <c r="N130" s="216" t="s">
        <v>46</v>
      </c>
      <c r="O130" s="83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9" t="s">
        <v>117</v>
      </c>
      <c r="AT130" s="219" t="s">
        <v>113</v>
      </c>
      <c r="AU130" s="219" t="s">
        <v>85</v>
      </c>
      <c r="AY130" s="16" t="s">
        <v>112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6" t="s">
        <v>83</v>
      </c>
      <c r="BK130" s="220">
        <f>ROUND(I130*H130,2)</f>
        <v>0</v>
      </c>
      <c r="BL130" s="16" t="s">
        <v>117</v>
      </c>
      <c r="BM130" s="219" t="s">
        <v>226</v>
      </c>
    </row>
    <row r="131" s="2" customFormat="1">
      <c r="A131" s="37"/>
      <c r="B131" s="38"/>
      <c r="C131" s="39"/>
      <c r="D131" s="221" t="s">
        <v>148</v>
      </c>
      <c r="E131" s="39"/>
      <c r="F131" s="222" t="s">
        <v>222</v>
      </c>
      <c r="G131" s="39"/>
      <c r="H131" s="39"/>
      <c r="I131" s="135"/>
      <c r="J131" s="39"/>
      <c r="K131" s="39"/>
      <c r="L131" s="43"/>
      <c r="M131" s="223"/>
      <c r="N131" s="224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148</v>
      </c>
      <c r="AU131" s="16" t="s">
        <v>85</v>
      </c>
    </row>
    <row r="132" s="13" customFormat="1">
      <c r="A132" s="13"/>
      <c r="B132" s="238"/>
      <c r="C132" s="239"/>
      <c r="D132" s="221" t="s">
        <v>150</v>
      </c>
      <c r="E132" s="239"/>
      <c r="F132" s="241" t="s">
        <v>227</v>
      </c>
      <c r="G132" s="239"/>
      <c r="H132" s="242">
        <v>182.53299999999999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85</v>
      </c>
      <c r="AV132" s="13" t="s">
        <v>85</v>
      </c>
      <c r="AW132" s="13" t="s">
        <v>4</v>
      </c>
      <c r="AX132" s="13" t="s">
        <v>83</v>
      </c>
      <c r="AY132" s="248" t="s">
        <v>112</v>
      </c>
    </row>
    <row r="133" s="2" customFormat="1" ht="24.15" customHeight="1">
      <c r="A133" s="37"/>
      <c r="B133" s="38"/>
      <c r="C133" s="208" t="s">
        <v>228</v>
      </c>
      <c r="D133" s="208" t="s">
        <v>113</v>
      </c>
      <c r="E133" s="209" t="s">
        <v>229</v>
      </c>
      <c r="F133" s="210" t="s">
        <v>230</v>
      </c>
      <c r="G133" s="211" t="s">
        <v>220</v>
      </c>
      <c r="H133" s="212">
        <v>9.6069999999999993</v>
      </c>
      <c r="I133" s="213"/>
      <c r="J133" s="214">
        <f>ROUND(I133*H133,2)</f>
        <v>0</v>
      </c>
      <c r="K133" s="210" t="s">
        <v>146</v>
      </c>
      <c r="L133" s="43"/>
      <c r="M133" s="215" t="s">
        <v>19</v>
      </c>
      <c r="N133" s="216" t="s">
        <v>46</v>
      </c>
      <c r="O133" s="83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9" t="s">
        <v>117</v>
      </c>
      <c r="AT133" s="219" t="s">
        <v>113</v>
      </c>
      <c r="AU133" s="219" t="s">
        <v>85</v>
      </c>
      <c r="AY133" s="16" t="s">
        <v>112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6" t="s">
        <v>83</v>
      </c>
      <c r="BK133" s="220">
        <f>ROUND(I133*H133,2)</f>
        <v>0</v>
      </c>
      <c r="BL133" s="16" t="s">
        <v>117</v>
      </c>
      <c r="BM133" s="219" t="s">
        <v>231</v>
      </c>
    </row>
    <row r="134" s="2" customFormat="1">
      <c r="A134" s="37"/>
      <c r="B134" s="38"/>
      <c r="C134" s="39"/>
      <c r="D134" s="221" t="s">
        <v>148</v>
      </c>
      <c r="E134" s="39"/>
      <c r="F134" s="222" t="s">
        <v>232</v>
      </c>
      <c r="G134" s="39"/>
      <c r="H134" s="39"/>
      <c r="I134" s="135"/>
      <c r="J134" s="39"/>
      <c r="K134" s="39"/>
      <c r="L134" s="43"/>
      <c r="M134" s="223"/>
      <c r="N134" s="224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148</v>
      </c>
      <c r="AU134" s="16" t="s">
        <v>85</v>
      </c>
    </row>
    <row r="135" s="11" customFormat="1" ht="22.8" customHeight="1">
      <c r="A135" s="11"/>
      <c r="B135" s="194"/>
      <c r="C135" s="195"/>
      <c r="D135" s="196" t="s">
        <v>74</v>
      </c>
      <c r="E135" s="236" t="s">
        <v>233</v>
      </c>
      <c r="F135" s="236" t="s">
        <v>234</v>
      </c>
      <c r="G135" s="195"/>
      <c r="H135" s="195"/>
      <c r="I135" s="198"/>
      <c r="J135" s="237">
        <f>BK135</f>
        <v>0</v>
      </c>
      <c r="K135" s="195"/>
      <c r="L135" s="200"/>
      <c r="M135" s="201"/>
      <c r="N135" s="202"/>
      <c r="O135" s="202"/>
      <c r="P135" s="203">
        <f>SUM(P136:P137)</f>
        <v>0</v>
      </c>
      <c r="Q135" s="202"/>
      <c r="R135" s="203">
        <f>SUM(R136:R137)</f>
        <v>0</v>
      </c>
      <c r="S135" s="202"/>
      <c r="T135" s="204">
        <f>SUM(T136:T137)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5" t="s">
        <v>83</v>
      </c>
      <c r="AT135" s="206" t="s">
        <v>74</v>
      </c>
      <c r="AU135" s="206" t="s">
        <v>83</v>
      </c>
      <c r="AY135" s="205" t="s">
        <v>112</v>
      </c>
      <c r="BK135" s="207">
        <f>SUM(BK136:BK137)</f>
        <v>0</v>
      </c>
    </row>
    <row r="136" s="2" customFormat="1" ht="14.4" customHeight="1">
      <c r="A136" s="37"/>
      <c r="B136" s="38"/>
      <c r="C136" s="208" t="s">
        <v>8</v>
      </c>
      <c r="D136" s="208" t="s">
        <v>113</v>
      </c>
      <c r="E136" s="209" t="s">
        <v>235</v>
      </c>
      <c r="F136" s="210" t="s">
        <v>236</v>
      </c>
      <c r="G136" s="211" t="s">
        <v>220</v>
      </c>
      <c r="H136" s="212">
        <v>10.356</v>
      </c>
      <c r="I136" s="213"/>
      <c r="J136" s="214">
        <f>ROUND(I136*H136,2)</f>
        <v>0</v>
      </c>
      <c r="K136" s="210" t="s">
        <v>146</v>
      </c>
      <c r="L136" s="43"/>
      <c r="M136" s="215" t="s">
        <v>19</v>
      </c>
      <c r="N136" s="216" t="s">
        <v>46</v>
      </c>
      <c r="O136" s="83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19" t="s">
        <v>117</v>
      </c>
      <c r="AT136" s="219" t="s">
        <v>113</v>
      </c>
      <c r="AU136" s="219" t="s">
        <v>85</v>
      </c>
      <c r="AY136" s="16" t="s">
        <v>112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6" t="s">
        <v>83</v>
      </c>
      <c r="BK136" s="220">
        <f>ROUND(I136*H136,2)</f>
        <v>0</v>
      </c>
      <c r="BL136" s="16" t="s">
        <v>117</v>
      </c>
      <c r="BM136" s="219" t="s">
        <v>237</v>
      </c>
    </row>
    <row r="137" s="2" customFormat="1">
      <c r="A137" s="37"/>
      <c r="B137" s="38"/>
      <c r="C137" s="39"/>
      <c r="D137" s="221" t="s">
        <v>148</v>
      </c>
      <c r="E137" s="39"/>
      <c r="F137" s="222" t="s">
        <v>238</v>
      </c>
      <c r="G137" s="39"/>
      <c r="H137" s="39"/>
      <c r="I137" s="135"/>
      <c r="J137" s="39"/>
      <c r="K137" s="39"/>
      <c r="L137" s="43"/>
      <c r="M137" s="225"/>
      <c r="N137" s="226"/>
      <c r="O137" s="227"/>
      <c r="P137" s="227"/>
      <c r="Q137" s="227"/>
      <c r="R137" s="227"/>
      <c r="S137" s="227"/>
      <c r="T137" s="228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148</v>
      </c>
      <c r="AU137" s="16" t="s">
        <v>85</v>
      </c>
    </row>
    <row r="138" s="2" customFormat="1" ht="6.96" customHeight="1">
      <c r="A138" s="37"/>
      <c r="B138" s="58"/>
      <c r="C138" s="59"/>
      <c r="D138" s="59"/>
      <c r="E138" s="59"/>
      <c r="F138" s="59"/>
      <c r="G138" s="59"/>
      <c r="H138" s="59"/>
      <c r="I138" s="165"/>
      <c r="J138" s="59"/>
      <c r="K138" s="59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7yfROmMx6A3+HrFizcGnNhG7Z+ty+vVDFeoGUwdFilnv8MgSFPgpjXTu7O4Nw51F5GnMKgTFRLHSD01KGARJdw==" hashValue="aDU5aub4eUmz5gyOcHcRpzMgKahb6uQlT/xrEZjmXzBae705vqGsYSgALOpTsY++9CuIIpw/sWFCJY+Y6Kz6jg==" algorithmName="SHA-512" password="CC35"/>
  <autoFilter ref="C82:K13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4" customFormat="1" ht="45" customHeight="1">
      <c r="B3" s="263"/>
      <c r="C3" s="264" t="s">
        <v>239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240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241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242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243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244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245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246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247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248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249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82</v>
      </c>
      <c r="F18" s="270" t="s">
        <v>250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251</v>
      </c>
      <c r="F19" s="270" t="s">
        <v>252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253</v>
      </c>
      <c r="F20" s="270" t="s">
        <v>254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255</v>
      </c>
      <c r="F21" s="270" t="s">
        <v>256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257</v>
      </c>
      <c r="F22" s="270" t="s">
        <v>258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259</v>
      </c>
      <c r="F23" s="270" t="s">
        <v>260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261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262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263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264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265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266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267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268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269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98</v>
      </c>
      <c r="F36" s="270"/>
      <c r="G36" s="270" t="s">
        <v>270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271</v>
      </c>
      <c r="F37" s="270"/>
      <c r="G37" s="270" t="s">
        <v>272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56</v>
      </c>
      <c r="F38" s="270"/>
      <c r="G38" s="270" t="s">
        <v>273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57</v>
      </c>
      <c r="F39" s="270"/>
      <c r="G39" s="270" t="s">
        <v>274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99</v>
      </c>
      <c r="F40" s="270"/>
      <c r="G40" s="270" t="s">
        <v>275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100</v>
      </c>
      <c r="F41" s="270"/>
      <c r="G41" s="270" t="s">
        <v>276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277</v>
      </c>
      <c r="F42" s="270"/>
      <c r="G42" s="270" t="s">
        <v>278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279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280</v>
      </c>
      <c r="F44" s="270"/>
      <c r="G44" s="270" t="s">
        <v>281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102</v>
      </c>
      <c r="F45" s="270"/>
      <c r="G45" s="270" t="s">
        <v>282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283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284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285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286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287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288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289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290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291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292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293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294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295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296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297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298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299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300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301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302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303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304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305</v>
      </c>
      <c r="D76" s="288"/>
      <c r="E76" s="288"/>
      <c r="F76" s="288" t="s">
        <v>306</v>
      </c>
      <c r="G76" s="289"/>
      <c r="H76" s="288" t="s">
        <v>57</v>
      </c>
      <c r="I76" s="288" t="s">
        <v>60</v>
      </c>
      <c r="J76" s="288" t="s">
        <v>307</v>
      </c>
      <c r="K76" s="287"/>
    </row>
    <row r="77" s="1" customFormat="1" ht="17.25" customHeight="1">
      <c r="B77" s="285"/>
      <c r="C77" s="290" t="s">
        <v>308</v>
      </c>
      <c r="D77" s="290"/>
      <c r="E77" s="290"/>
      <c r="F77" s="291" t="s">
        <v>309</v>
      </c>
      <c r="G77" s="292"/>
      <c r="H77" s="290"/>
      <c r="I77" s="290"/>
      <c r="J77" s="290" t="s">
        <v>310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56</v>
      </c>
      <c r="D79" s="293"/>
      <c r="E79" s="293"/>
      <c r="F79" s="295" t="s">
        <v>311</v>
      </c>
      <c r="G79" s="294"/>
      <c r="H79" s="273" t="s">
        <v>312</v>
      </c>
      <c r="I79" s="273" t="s">
        <v>313</v>
      </c>
      <c r="J79" s="273">
        <v>20</v>
      </c>
      <c r="K79" s="287"/>
    </row>
    <row r="80" s="1" customFormat="1" ht="15" customHeight="1">
      <c r="B80" s="285"/>
      <c r="C80" s="273" t="s">
        <v>314</v>
      </c>
      <c r="D80" s="273"/>
      <c r="E80" s="273"/>
      <c r="F80" s="295" t="s">
        <v>311</v>
      </c>
      <c r="G80" s="294"/>
      <c r="H80" s="273" t="s">
        <v>315</v>
      </c>
      <c r="I80" s="273" t="s">
        <v>313</v>
      </c>
      <c r="J80" s="273">
        <v>120</v>
      </c>
      <c r="K80" s="287"/>
    </row>
    <row r="81" s="1" customFormat="1" ht="15" customHeight="1">
      <c r="B81" s="296"/>
      <c r="C81" s="273" t="s">
        <v>316</v>
      </c>
      <c r="D81" s="273"/>
      <c r="E81" s="273"/>
      <c r="F81" s="295" t="s">
        <v>317</v>
      </c>
      <c r="G81" s="294"/>
      <c r="H81" s="273" t="s">
        <v>318</v>
      </c>
      <c r="I81" s="273" t="s">
        <v>313</v>
      </c>
      <c r="J81" s="273">
        <v>50</v>
      </c>
      <c r="K81" s="287"/>
    </row>
    <row r="82" s="1" customFormat="1" ht="15" customHeight="1">
      <c r="B82" s="296"/>
      <c r="C82" s="273" t="s">
        <v>319</v>
      </c>
      <c r="D82" s="273"/>
      <c r="E82" s="273"/>
      <c r="F82" s="295" t="s">
        <v>311</v>
      </c>
      <c r="G82" s="294"/>
      <c r="H82" s="273" t="s">
        <v>320</v>
      </c>
      <c r="I82" s="273" t="s">
        <v>321</v>
      </c>
      <c r="J82" s="273"/>
      <c r="K82" s="287"/>
    </row>
    <row r="83" s="1" customFormat="1" ht="15" customHeight="1">
      <c r="B83" s="296"/>
      <c r="C83" s="297" t="s">
        <v>322</v>
      </c>
      <c r="D83" s="297"/>
      <c r="E83" s="297"/>
      <c r="F83" s="298" t="s">
        <v>317</v>
      </c>
      <c r="G83" s="297"/>
      <c r="H83" s="297" t="s">
        <v>323</v>
      </c>
      <c r="I83" s="297" t="s">
        <v>313</v>
      </c>
      <c r="J83" s="297">
        <v>15</v>
      </c>
      <c r="K83" s="287"/>
    </row>
    <row r="84" s="1" customFormat="1" ht="15" customHeight="1">
      <c r="B84" s="296"/>
      <c r="C84" s="297" t="s">
        <v>324</v>
      </c>
      <c r="D84" s="297"/>
      <c r="E84" s="297"/>
      <c r="F84" s="298" t="s">
        <v>317</v>
      </c>
      <c r="G84" s="297"/>
      <c r="H84" s="297" t="s">
        <v>325</v>
      </c>
      <c r="I84" s="297" t="s">
        <v>313</v>
      </c>
      <c r="J84" s="297">
        <v>15</v>
      </c>
      <c r="K84" s="287"/>
    </row>
    <row r="85" s="1" customFormat="1" ht="15" customHeight="1">
      <c r="B85" s="296"/>
      <c r="C85" s="297" t="s">
        <v>326</v>
      </c>
      <c r="D85" s="297"/>
      <c r="E85" s="297"/>
      <c r="F85" s="298" t="s">
        <v>317</v>
      </c>
      <c r="G85" s="297"/>
      <c r="H85" s="297" t="s">
        <v>327</v>
      </c>
      <c r="I85" s="297" t="s">
        <v>313</v>
      </c>
      <c r="J85" s="297">
        <v>20</v>
      </c>
      <c r="K85" s="287"/>
    </row>
    <row r="86" s="1" customFormat="1" ht="15" customHeight="1">
      <c r="B86" s="296"/>
      <c r="C86" s="297" t="s">
        <v>328</v>
      </c>
      <c r="D86" s="297"/>
      <c r="E86" s="297"/>
      <c r="F86" s="298" t="s">
        <v>317</v>
      </c>
      <c r="G86" s="297"/>
      <c r="H86" s="297" t="s">
        <v>329</v>
      </c>
      <c r="I86" s="297" t="s">
        <v>313</v>
      </c>
      <c r="J86" s="297">
        <v>20</v>
      </c>
      <c r="K86" s="287"/>
    </row>
    <row r="87" s="1" customFormat="1" ht="15" customHeight="1">
      <c r="B87" s="296"/>
      <c r="C87" s="273" t="s">
        <v>330</v>
      </c>
      <c r="D87" s="273"/>
      <c r="E87" s="273"/>
      <c r="F87" s="295" t="s">
        <v>317</v>
      </c>
      <c r="G87" s="294"/>
      <c r="H87" s="273" t="s">
        <v>331</v>
      </c>
      <c r="I87" s="273" t="s">
        <v>313</v>
      </c>
      <c r="J87" s="273">
        <v>50</v>
      </c>
      <c r="K87" s="287"/>
    </row>
    <row r="88" s="1" customFormat="1" ht="15" customHeight="1">
      <c r="B88" s="296"/>
      <c r="C88" s="273" t="s">
        <v>332</v>
      </c>
      <c r="D88" s="273"/>
      <c r="E88" s="273"/>
      <c r="F88" s="295" t="s">
        <v>317</v>
      </c>
      <c r="G88" s="294"/>
      <c r="H88" s="273" t="s">
        <v>333</v>
      </c>
      <c r="I88" s="273" t="s">
        <v>313</v>
      </c>
      <c r="J88" s="273">
        <v>20</v>
      </c>
      <c r="K88" s="287"/>
    </row>
    <row r="89" s="1" customFormat="1" ht="15" customHeight="1">
      <c r="B89" s="296"/>
      <c r="C89" s="273" t="s">
        <v>334</v>
      </c>
      <c r="D89" s="273"/>
      <c r="E89" s="273"/>
      <c r="F89" s="295" t="s">
        <v>317</v>
      </c>
      <c r="G89" s="294"/>
      <c r="H89" s="273" t="s">
        <v>335</v>
      </c>
      <c r="I89" s="273" t="s">
        <v>313</v>
      </c>
      <c r="J89" s="273">
        <v>20</v>
      </c>
      <c r="K89" s="287"/>
    </row>
    <row r="90" s="1" customFormat="1" ht="15" customHeight="1">
      <c r="B90" s="296"/>
      <c r="C90" s="273" t="s">
        <v>336</v>
      </c>
      <c r="D90" s="273"/>
      <c r="E90" s="273"/>
      <c r="F90" s="295" t="s">
        <v>317</v>
      </c>
      <c r="G90" s="294"/>
      <c r="H90" s="273" t="s">
        <v>337</v>
      </c>
      <c r="I90" s="273" t="s">
        <v>313</v>
      </c>
      <c r="J90" s="273">
        <v>50</v>
      </c>
      <c r="K90" s="287"/>
    </row>
    <row r="91" s="1" customFormat="1" ht="15" customHeight="1">
      <c r="B91" s="296"/>
      <c r="C91" s="273" t="s">
        <v>338</v>
      </c>
      <c r="D91" s="273"/>
      <c r="E91" s="273"/>
      <c r="F91" s="295" t="s">
        <v>317</v>
      </c>
      <c r="G91" s="294"/>
      <c r="H91" s="273" t="s">
        <v>338</v>
      </c>
      <c r="I91" s="273" t="s">
        <v>313</v>
      </c>
      <c r="J91" s="273">
        <v>50</v>
      </c>
      <c r="K91" s="287"/>
    </row>
    <row r="92" s="1" customFormat="1" ht="15" customHeight="1">
      <c r="B92" s="296"/>
      <c r="C92" s="273" t="s">
        <v>339</v>
      </c>
      <c r="D92" s="273"/>
      <c r="E92" s="273"/>
      <c r="F92" s="295" t="s">
        <v>317</v>
      </c>
      <c r="G92" s="294"/>
      <c r="H92" s="273" t="s">
        <v>340</v>
      </c>
      <c r="I92" s="273" t="s">
        <v>313</v>
      </c>
      <c r="J92" s="273">
        <v>255</v>
      </c>
      <c r="K92" s="287"/>
    </row>
    <row r="93" s="1" customFormat="1" ht="15" customHeight="1">
      <c r="B93" s="296"/>
      <c r="C93" s="273" t="s">
        <v>341</v>
      </c>
      <c r="D93" s="273"/>
      <c r="E93" s="273"/>
      <c r="F93" s="295" t="s">
        <v>311</v>
      </c>
      <c r="G93" s="294"/>
      <c r="H93" s="273" t="s">
        <v>342</v>
      </c>
      <c r="I93" s="273" t="s">
        <v>343</v>
      </c>
      <c r="J93" s="273"/>
      <c r="K93" s="287"/>
    </row>
    <row r="94" s="1" customFormat="1" ht="15" customHeight="1">
      <c r="B94" s="296"/>
      <c r="C94" s="273" t="s">
        <v>344</v>
      </c>
      <c r="D94" s="273"/>
      <c r="E94" s="273"/>
      <c r="F94" s="295" t="s">
        <v>311</v>
      </c>
      <c r="G94" s="294"/>
      <c r="H94" s="273" t="s">
        <v>345</v>
      </c>
      <c r="I94" s="273" t="s">
        <v>346</v>
      </c>
      <c r="J94" s="273"/>
      <c r="K94" s="287"/>
    </row>
    <row r="95" s="1" customFormat="1" ht="15" customHeight="1">
      <c r="B95" s="296"/>
      <c r="C95" s="273" t="s">
        <v>347</v>
      </c>
      <c r="D95" s="273"/>
      <c r="E95" s="273"/>
      <c r="F95" s="295" t="s">
        <v>311</v>
      </c>
      <c r="G95" s="294"/>
      <c r="H95" s="273" t="s">
        <v>347</v>
      </c>
      <c r="I95" s="273" t="s">
        <v>346</v>
      </c>
      <c r="J95" s="273"/>
      <c r="K95" s="287"/>
    </row>
    <row r="96" s="1" customFormat="1" ht="15" customHeight="1">
      <c r="B96" s="296"/>
      <c r="C96" s="273" t="s">
        <v>41</v>
      </c>
      <c r="D96" s="273"/>
      <c r="E96" s="273"/>
      <c r="F96" s="295" t="s">
        <v>311</v>
      </c>
      <c r="G96" s="294"/>
      <c r="H96" s="273" t="s">
        <v>348</v>
      </c>
      <c r="I96" s="273" t="s">
        <v>346</v>
      </c>
      <c r="J96" s="273"/>
      <c r="K96" s="287"/>
    </row>
    <row r="97" s="1" customFormat="1" ht="15" customHeight="1">
      <c r="B97" s="296"/>
      <c r="C97" s="273" t="s">
        <v>51</v>
      </c>
      <c r="D97" s="273"/>
      <c r="E97" s="273"/>
      <c r="F97" s="295" t="s">
        <v>311</v>
      </c>
      <c r="G97" s="294"/>
      <c r="H97" s="273" t="s">
        <v>349</v>
      </c>
      <c r="I97" s="273" t="s">
        <v>346</v>
      </c>
      <c r="J97" s="273"/>
      <c r="K97" s="287"/>
    </row>
    <row r="98" s="1" customFormat="1" ht="15" customHeight="1">
      <c r="B98" s="299"/>
      <c r="C98" s="300"/>
      <c r="D98" s="300"/>
      <c r="E98" s="300"/>
      <c r="F98" s="300"/>
      <c r="G98" s="300"/>
      <c r="H98" s="300"/>
      <c r="I98" s="300"/>
      <c r="J98" s="300"/>
      <c r="K98" s="301"/>
    </row>
    <row r="99" s="1" customFormat="1" ht="18.7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2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350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305</v>
      </c>
      <c r="D103" s="288"/>
      <c r="E103" s="288"/>
      <c r="F103" s="288" t="s">
        <v>306</v>
      </c>
      <c r="G103" s="289"/>
      <c r="H103" s="288" t="s">
        <v>57</v>
      </c>
      <c r="I103" s="288" t="s">
        <v>60</v>
      </c>
      <c r="J103" s="288" t="s">
        <v>307</v>
      </c>
      <c r="K103" s="287"/>
    </row>
    <row r="104" s="1" customFormat="1" ht="17.25" customHeight="1">
      <c r="B104" s="285"/>
      <c r="C104" s="290" t="s">
        <v>308</v>
      </c>
      <c r="D104" s="290"/>
      <c r="E104" s="290"/>
      <c r="F104" s="291" t="s">
        <v>309</v>
      </c>
      <c r="G104" s="292"/>
      <c r="H104" s="290"/>
      <c r="I104" s="290"/>
      <c r="J104" s="290" t="s">
        <v>310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4"/>
      <c r="H105" s="288"/>
      <c r="I105" s="288"/>
      <c r="J105" s="288"/>
      <c r="K105" s="287"/>
    </row>
    <row r="106" s="1" customFormat="1" ht="15" customHeight="1">
      <c r="B106" s="285"/>
      <c r="C106" s="273" t="s">
        <v>56</v>
      </c>
      <c r="D106" s="293"/>
      <c r="E106" s="293"/>
      <c r="F106" s="295" t="s">
        <v>311</v>
      </c>
      <c r="G106" s="304"/>
      <c r="H106" s="273" t="s">
        <v>351</v>
      </c>
      <c r="I106" s="273" t="s">
        <v>313</v>
      </c>
      <c r="J106" s="273">
        <v>20</v>
      </c>
      <c r="K106" s="287"/>
    </row>
    <row r="107" s="1" customFormat="1" ht="15" customHeight="1">
      <c r="B107" s="285"/>
      <c r="C107" s="273" t="s">
        <v>314</v>
      </c>
      <c r="D107" s="273"/>
      <c r="E107" s="273"/>
      <c r="F107" s="295" t="s">
        <v>311</v>
      </c>
      <c r="G107" s="273"/>
      <c r="H107" s="273" t="s">
        <v>351</v>
      </c>
      <c r="I107" s="273" t="s">
        <v>313</v>
      </c>
      <c r="J107" s="273">
        <v>120</v>
      </c>
      <c r="K107" s="287"/>
    </row>
    <row r="108" s="1" customFormat="1" ht="15" customHeight="1">
      <c r="B108" s="296"/>
      <c r="C108" s="273" t="s">
        <v>316</v>
      </c>
      <c r="D108" s="273"/>
      <c r="E108" s="273"/>
      <c r="F108" s="295" t="s">
        <v>317</v>
      </c>
      <c r="G108" s="273"/>
      <c r="H108" s="273" t="s">
        <v>351</v>
      </c>
      <c r="I108" s="273" t="s">
        <v>313</v>
      </c>
      <c r="J108" s="273">
        <v>50</v>
      </c>
      <c r="K108" s="287"/>
    </row>
    <row r="109" s="1" customFormat="1" ht="15" customHeight="1">
      <c r="B109" s="296"/>
      <c r="C109" s="273" t="s">
        <v>319</v>
      </c>
      <c r="D109" s="273"/>
      <c r="E109" s="273"/>
      <c r="F109" s="295" t="s">
        <v>311</v>
      </c>
      <c r="G109" s="273"/>
      <c r="H109" s="273" t="s">
        <v>351</v>
      </c>
      <c r="I109" s="273" t="s">
        <v>321</v>
      </c>
      <c r="J109" s="273"/>
      <c r="K109" s="287"/>
    </row>
    <row r="110" s="1" customFormat="1" ht="15" customHeight="1">
      <c r="B110" s="296"/>
      <c r="C110" s="273" t="s">
        <v>330</v>
      </c>
      <c r="D110" s="273"/>
      <c r="E110" s="273"/>
      <c r="F110" s="295" t="s">
        <v>317</v>
      </c>
      <c r="G110" s="273"/>
      <c r="H110" s="273" t="s">
        <v>351</v>
      </c>
      <c r="I110" s="273" t="s">
        <v>313</v>
      </c>
      <c r="J110" s="273">
        <v>50</v>
      </c>
      <c r="K110" s="287"/>
    </row>
    <row r="111" s="1" customFormat="1" ht="15" customHeight="1">
      <c r="B111" s="296"/>
      <c r="C111" s="273" t="s">
        <v>338</v>
      </c>
      <c r="D111" s="273"/>
      <c r="E111" s="273"/>
      <c r="F111" s="295" t="s">
        <v>317</v>
      </c>
      <c r="G111" s="273"/>
      <c r="H111" s="273" t="s">
        <v>351</v>
      </c>
      <c r="I111" s="273" t="s">
        <v>313</v>
      </c>
      <c r="J111" s="273">
        <v>50</v>
      </c>
      <c r="K111" s="287"/>
    </row>
    <row r="112" s="1" customFormat="1" ht="15" customHeight="1">
      <c r="B112" s="296"/>
      <c r="C112" s="273" t="s">
        <v>336</v>
      </c>
      <c r="D112" s="273"/>
      <c r="E112" s="273"/>
      <c r="F112" s="295" t="s">
        <v>317</v>
      </c>
      <c r="G112" s="273"/>
      <c r="H112" s="273" t="s">
        <v>351</v>
      </c>
      <c r="I112" s="273" t="s">
        <v>313</v>
      </c>
      <c r="J112" s="273">
        <v>50</v>
      </c>
      <c r="K112" s="287"/>
    </row>
    <row r="113" s="1" customFormat="1" ht="15" customHeight="1">
      <c r="B113" s="296"/>
      <c r="C113" s="273" t="s">
        <v>56</v>
      </c>
      <c r="D113" s="273"/>
      <c r="E113" s="273"/>
      <c r="F113" s="295" t="s">
        <v>311</v>
      </c>
      <c r="G113" s="273"/>
      <c r="H113" s="273" t="s">
        <v>352</v>
      </c>
      <c r="I113" s="273" t="s">
        <v>313</v>
      </c>
      <c r="J113" s="273">
        <v>20</v>
      </c>
      <c r="K113" s="287"/>
    </row>
    <row r="114" s="1" customFormat="1" ht="15" customHeight="1">
      <c r="B114" s="296"/>
      <c r="C114" s="273" t="s">
        <v>353</v>
      </c>
      <c r="D114" s="273"/>
      <c r="E114" s="273"/>
      <c r="F114" s="295" t="s">
        <v>311</v>
      </c>
      <c r="G114" s="273"/>
      <c r="H114" s="273" t="s">
        <v>354</v>
      </c>
      <c r="I114" s="273" t="s">
        <v>313</v>
      </c>
      <c r="J114" s="273">
        <v>120</v>
      </c>
      <c r="K114" s="287"/>
    </row>
    <row r="115" s="1" customFormat="1" ht="15" customHeight="1">
      <c r="B115" s="296"/>
      <c r="C115" s="273" t="s">
        <v>41</v>
      </c>
      <c r="D115" s="273"/>
      <c r="E115" s="273"/>
      <c r="F115" s="295" t="s">
        <v>311</v>
      </c>
      <c r="G115" s="273"/>
      <c r="H115" s="273" t="s">
        <v>355</v>
      </c>
      <c r="I115" s="273" t="s">
        <v>346</v>
      </c>
      <c r="J115" s="273"/>
      <c r="K115" s="287"/>
    </row>
    <row r="116" s="1" customFormat="1" ht="15" customHeight="1">
      <c r="B116" s="296"/>
      <c r="C116" s="273" t="s">
        <v>51</v>
      </c>
      <c r="D116" s="273"/>
      <c r="E116" s="273"/>
      <c r="F116" s="295" t="s">
        <v>311</v>
      </c>
      <c r="G116" s="273"/>
      <c r="H116" s="273" t="s">
        <v>356</v>
      </c>
      <c r="I116" s="273" t="s">
        <v>346</v>
      </c>
      <c r="J116" s="273"/>
      <c r="K116" s="287"/>
    </row>
    <row r="117" s="1" customFormat="1" ht="15" customHeight="1">
      <c r="B117" s="296"/>
      <c r="C117" s="273" t="s">
        <v>60</v>
      </c>
      <c r="D117" s="273"/>
      <c r="E117" s="273"/>
      <c r="F117" s="295" t="s">
        <v>311</v>
      </c>
      <c r="G117" s="273"/>
      <c r="H117" s="273" t="s">
        <v>357</v>
      </c>
      <c r="I117" s="273" t="s">
        <v>358</v>
      </c>
      <c r="J117" s="273"/>
      <c r="K117" s="287"/>
    </row>
    <row r="118" s="1" customFormat="1" ht="15" customHeight="1">
      <c r="B118" s="299"/>
      <c r="C118" s="305"/>
      <c r="D118" s="305"/>
      <c r="E118" s="305"/>
      <c r="F118" s="305"/>
      <c r="G118" s="305"/>
      <c r="H118" s="305"/>
      <c r="I118" s="305"/>
      <c r="J118" s="305"/>
      <c r="K118" s="301"/>
    </row>
    <row r="119" s="1" customFormat="1" ht="18.75" customHeight="1">
      <c r="B119" s="306"/>
      <c r="C119" s="270"/>
      <c r="D119" s="270"/>
      <c r="E119" s="270"/>
      <c r="F119" s="307"/>
      <c r="G119" s="270"/>
      <c r="H119" s="270"/>
      <c r="I119" s="270"/>
      <c r="J119" s="270"/>
      <c r="K119" s="306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08"/>
      <c r="C121" s="309"/>
      <c r="D121" s="309"/>
      <c r="E121" s="309"/>
      <c r="F121" s="309"/>
      <c r="G121" s="309"/>
      <c r="H121" s="309"/>
      <c r="I121" s="309"/>
      <c r="J121" s="309"/>
      <c r="K121" s="310"/>
    </row>
    <row r="122" s="1" customFormat="1" ht="45" customHeight="1">
      <c r="B122" s="311"/>
      <c r="C122" s="264" t="s">
        <v>359</v>
      </c>
      <c r="D122" s="264"/>
      <c r="E122" s="264"/>
      <c r="F122" s="264"/>
      <c r="G122" s="264"/>
      <c r="H122" s="264"/>
      <c r="I122" s="264"/>
      <c r="J122" s="264"/>
      <c r="K122" s="312"/>
    </row>
    <row r="123" s="1" customFormat="1" ht="17.25" customHeight="1">
      <c r="B123" s="313"/>
      <c r="C123" s="288" t="s">
        <v>305</v>
      </c>
      <c r="D123" s="288"/>
      <c r="E123" s="288"/>
      <c r="F123" s="288" t="s">
        <v>306</v>
      </c>
      <c r="G123" s="289"/>
      <c r="H123" s="288" t="s">
        <v>57</v>
      </c>
      <c r="I123" s="288" t="s">
        <v>60</v>
      </c>
      <c r="J123" s="288" t="s">
        <v>307</v>
      </c>
      <c r="K123" s="314"/>
    </row>
    <row r="124" s="1" customFormat="1" ht="17.25" customHeight="1">
      <c r="B124" s="313"/>
      <c r="C124" s="290" t="s">
        <v>308</v>
      </c>
      <c r="D124" s="290"/>
      <c r="E124" s="290"/>
      <c r="F124" s="291" t="s">
        <v>309</v>
      </c>
      <c r="G124" s="292"/>
      <c r="H124" s="290"/>
      <c r="I124" s="290"/>
      <c r="J124" s="290" t="s">
        <v>310</v>
      </c>
      <c r="K124" s="314"/>
    </row>
    <row r="125" s="1" customFormat="1" ht="5.25" customHeight="1">
      <c r="B125" s="315"/>
      <c r="C125" s="293"/>
      <c r="D125" s="293"/>
      <c r="E125" s="293"/>
      <c r="F125" s="293"/>
      <c r="G125" s="273"/>
      <c r="H125" s="293"/>
      <c r="I125" s="293"/>
      <c r="J125" s="293"/>
      <c r="K125" s="316"/>
    </row>
    <row r="126" s="1" customFormat="1" ht="15" customHeight="1">
      <c r="B126" s="315"/>
      <c r="C126" s="273" t="s">
        <v>314</v>
      </c>
      <c r="D126" s="293"/>
      <c r="E126" s="293"/>
      <c r="F126" s="295" t="s">
        <v>311</v>
      </c>
      <c r="G126" s="273"/>
      <c r="H126" s="273" t="s">
        <v>351</v>
      </c>
      <c r="I126" s="273" t="s">
        <v>313</v>
      </c>
      <c r="J126" s="273">
        <v>120</v>
      </c>
      <c r="K126" s="317"/>
    </row>
    <row r="127" s="1" customFormat="1" ht="15" customHeight="1">
      <c r="B127" s="315"/>
      <c r="C127" s="273" t="s">
        <v>360</v>
      </c>
      <c r="D127" s="273"/>
      <c r="E127" s="273"/>
      <c r="F127" s="295" t="s">
        <v>311</v>
      </c>
      <c r="G127" s="273"/>
      <c r="H127" s="273" t="s">
        <v>361</v>
      </c>
      <c r="I127" s="273" t="s">
        <v>313</v>
      </c>
      <c r="J127" s="273" t="s">
        <v>362</v>
      </c>
      <c r="K127" s="317"/>
    </row>
    <row r="128" s="1" customFormat="1" ht="15" customHeight="1">
      <c r="B128" s="315"/>
      <c r="C128" s="273" t="s">
        <v>259</v>
      </c>
      <c r="D128" s="273"/>
      <c r="E128" s="273"/>
      <c r="F128" s="295" t="s">
        <v>311</v>
      </c>
      <c r="G128" s="273"/>
      <c r="H128" s="273" t="s">
        <v>363</v>
      </c>
      <c r="I128" s="273" t="s">
        <v>313</v>
      </c>
      <c r="J128" s="273" t="s">
        <v>362</v>
      </c>
      <c r="K128" s="317"/>
    </row>
    <row r="129" s="1" customFormat="1" ht="15" customHeight="1">
      <c r="B129" s="315"/>
      <c r="C129" s="273" t="s">
        <v>322</v>
      </c>
      <c r="D129" s="273"/>
      <c r="E129" s="273"/>
      <c r="F129" s="295" t="s">
        <v>317</v>
      </c>
      <c r="G129" s="273"/>
      <c r="H129" s="273" t="s">
        <v>323</v>
      </c>
      <c r="I129" s="273" t="s">
        <v>313</v>
      </c>
      <c r="J129" s="273">
        <v>15</v>
      </c>
      <c r="K129" s="317"/>
    </row>
    <row r="130" s="1" customFormat="1" ht="15" customHeight="1">
      <c r="B130" s="315"/>
      <c r="C130" s="297" t="s">
        <v>324</v>
      </c>
      <c r="D130" s="297"/>
      <c r="E130" s="297"/>
      <c r="F130" s="298" t="s">
        <v>317</v>
      </c>
      <c r="G130" s="297"/>
      <c r="H130" s="297" t="s">
        <v>325</v>
      </c>
      <c r="I130" s="297" t="s">
        <v>313</v>
      </c>
      <c r="J130" s="297">
        <v>15</v>
      </c>
      <c r="K130" s="317"/>
    </row>
    <row r="131" s="1" customFormat="1" ht="15" customHeight="1">
      <c r="B131" s="315"/>
      <c r="C131" s="297" t="s">
        <v>326</v>
      </c>
      <c r="D131" s="297"/>
      <c r="E131" s="297"/>
      <c r="F131" s="298" t="s">
        <v>317</v>
      </c>
      <c r="G131" s="297"/>
      <c r="H131" s="297" t="s">
        <v>327</v>
      </c>
      <c r="I131" s="297" t="s">
        <v>313</v>
      </c>
      <c r="J131" s="297">
        <v>20</v>
      </c>
      <c r="K131" s="317"/>
    </row>
    <row r="132" s="1" customFormat="1" ht="15" customHeight="1">
      <c r="B132" s="315"/>
      <c r="C132" s="297" t="s">
        <v>328</v>
      </c>
      <c r="D132" s="297"/>
      <c r="E132" s="297"/>
      <c r="F132" s="298" t="s">
        <v>317</v>
      </c>
      <c r="G132" s="297"/>
      <c r="H132" s="297" t="s">
        <v>329</v>
      </c>
      <c r="I132" s="297" t="s">
        <v>313</v>
      </c>
      <c r="J132" s="297">
        <v>20</v>
      </c>
      <c r="K132" s="317"/>
    </row>
    <row r="133" s="1" customFormat="1" ht="15" customHeight="1">
      <c r="B133" s="315"/>
      <c r="C133" s="273" t="s">
        <v>316</v>
      </c>
      <c r="D133" s="273"/>
      <c r="E133" s="273"/>
      <c r="F133" s="295" t="s">
        <v>317</v>
      </c>
      <c r="G133" s="273"/>
      <c r="H133" s="273" t="s">
        <v>351</v>
      </c>
      <c r="I133" s="273" t="s">
        <v>313</v>
      </c>
      <c r="J133" s="273">
        <v>50</v>
      </c>
      <c r="K133" s="317"/>
    </row>
    <row r="134" s="1" customFormat="1" ht="15" customHeight="1">
      <c r="B134" s="315"/>
      <c r="C134" s="273" t="s">
        <v>330</v>
      </c>
      <c r="D134" s="273"/>
      <c r="E134" s="273"/>
      <c r="F134" s="295" t="s">
        <v>317</v>
      </c>
      <c r="G134" s="273"/>
      <c r="H134" s="273" t="s">
        <v>351</v>
      </c>
      <c r="I134" s="273" t="s">
        <v>313</v>
      </c>
      <c r="J134" s="273">
        <v>50</v>
      </c>
      <c r="K134" s="317"/>
    </row>
    <row r="135" s="1" customFormat="1" ht="15" customHeight="1">
      <c r="B135" s="315"/>
      <c r="C135" s="273" t="s">
        <v>336</v>
      </c>
      <c r="D135" s="273"/>
      <c r="E135" s="273"/>
      <c r="F135" s="295" t="s">
        <v>317</v>
      </c>
      <c r="G135" s="273"/>
      <c r="H135" s="273" t="s">
        <v>351</v>
      </c>
      <c r="I135" s="273" t="s">
        <v>313</v>
      </c>
      <c r="J135" s="273">
        <v>50</v>
      </c>
      <c r="K135" s="317"/>
    </row>
    <row r="136" s="1" customFormat="1" ht="15" customHeight="1">
      <c r="B136" s="315"/>
      <c r="C136" s="273" t="s">
        <v>338</v>
      </c>
      <c r="D136" s="273"/>
      <c r="E136" s="273"/>
      <c r="F136" s="295" t="s">
        <v>317</v>
      </c>
      <c r="G136" s="273"/>
      <c r="H136" s="273" t="s">
        <v>351</v>
      </c>
      <c r="I136" s="273" t="s">
        <v>313</v>
      </c>
      <c r="J136" s="273">
        <v>50</v>
      </c>
      <c r="K136" s="317"/>
    </row>
    <row r="137" s="1" customFormat="1" ht="15" customHeight="1">
      <c r="B137" s="315"/>
      <c r="C137" s="273" t="s">
        <v>339</v>
      </c>
      <c r="D137" s="273"/>
      <c r="E137" s="273"/>
      <c r="F137" s="295" t="s">
        <v>317</v>
      </c>
      <c r="G137" s="273"/>
      <c r="H137" s="273" t="s">
        <v>364</v>
      </c>
      <c r="I137" s="273" t="s">
        <v>313</v>
      </c>
      <c r="J137" s="273">
        <v>255</v>
      </c>
      <c r="K137" s="317"/>
    </row>
    <row r="138" s="1" customFormat="1" ht="15" customHeight="1">
      <c r="B138" s="315"/>
      <c r="C138" s="273" t="s">
        <v>341</v>
      </c>
      <c r="D138" s="273"/>
      <c r="E138" s="273"/>
      <c r="F138" s="295" t="s">
        <v>311</v>
      </c>
      <c r="G138" s="273"/>
      <c r="H138" s="273" t="s">
        <v>365</v>
      </c>
      <c r="I138" s="273" t="s">
        <v>343</v>
      </c>
      <c r="J138" s="273"/>
      <c r="K138" s="317"/>
    </row>
    <row r="139" s="1" customFormat="1" ht="15" customHeight="1">
      <c r="B139" s="315"/>
      <c r="C139" s="273" t="s">
        <v>344</v>
      </c>
      <c r="D139" s="273"/>
      <c r="E139" s="273"/>
      <c r="F139" s="295" t="s">
        <v>311</v>
      </c>
      <c r="G139" s="273"/>
      <c r="H139" s="273" t="s">
        <v>366</v>
      </c>
      <c r="I139" s="273" t="s">
        <v>346</v>
      </c>
      <c r="J139" s="273"/>
      <c r="K139" s="317"/>
    </row>
    <row r="140" s="1" customFormat="1" ht="15" customHeight="1">
      <c r="B140" s="315"/>
      <c r="C140" s="273" t="s">
        <v>347</v>
      </c>
      <c r="D140" s="273"/>
      <c r="E140" s="273"/>
      <c r="F140" s="295" t="s">
        <v>311</v>
      </c>
      <c r="G140" s="273"/>
      <c r="H140" s="273" t="s">
        <v>347</v>
      </c>
      <c r="I140" s="273" t="s">
        <v>346</v>
      </c>
      <c r="J140" s="273"/>
      <c r="K140" s="317"/>
    </row>
    <row r="141" s="1" customFormat="1" ht="15" customHeight="1">
      <c r="B141" s="315"/>
      <c r="C141" s="273" t="s">
        <v>41</v>
      </c>
      <c r="D141" s="273"/>
      <c r="E141" s="273"/>
      <c r="F141" s="295" t="s">
        <v>311</v>
      </c>
      <c r="G141" s="273"/>
      <c r="H141" s="273" t="s">
        <v>367</v>
      </c>
      <c r="I141" s="273" t="s">
        <v>346</v>
      </c>
      <c r="J141" s="273"/>
      <c r="K141" s="317"/>
    </row>
    <row r="142" s="1" customFormat="1" ht="15" customHeight="1">
      <c r="B142" s="315"/>
      <c r="C142" s="273" t="s">
        <v>368</v>
      </c>
      <c r="D142" s="273"/>
      <c r="E142" s="273"/>
      <c r="F142" s="295" t="s">
        <v>311</v>
      </c>
      <c r="G142" s="273"/>
      <c r="H142" s="273" t="s">
        <v>369</v>
      </c>
      <c r="I142" s="273" t="s">
        <v>346</v>
      </c>
      <c r="J142" s="273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270"/>
      <c r="C144" s="270"/>
      <c r="D144" s="270"/>
      <c r="E144" s="270"/>
      <c r="F144" s="307"/>
      <c r="G144" s="270"/>
      <c r="H144" s="270"/>
      <c r="I144" s="270"/>
      <c r="J144" s="270"/>
      <c r="K144" s="270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370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305</v>
      </c>
      <c r="D148" s="288"/>
      <c r="E148" s="288"/>
      <c r="F148" s="288" t="s">
        <v>306</v>
      </c>
      <c r="G148" s="289"/>
      <c r="H148" s="288" t="s">
        <v>57</v>
      </c>
      <c r="I148" s="288" t="s">
        <v>60</v>
      </c>
      <c r="J148" s="288" t="s">
        <v>307</v>
      </c>
      <c r="K148" s="287"/>
    </row>
    <row r="149" s="1" customFormat="1" ht="17.25" customHeight="1">
      <c r="B149" s="285"/>
      <c r="C149" s="290" t="s">
        <v>308</v>
      </c>
      <c r="D149" s="290"/>
      <c r="E149" s="290"/>
      <c r="F149" s="291" t="s">
        <v>309</v>
      </c>
      <c r="G149" s="292"/>
      <c r="H149" s="290"/>
      <c r="I149" s="290"/>
      <c r="J149" s="290" t="s">
        <v>310</v>
      </c>
      <c r="K149" s="287"/>
    </row>
    <row r="150" s="1" customFormat="1" ht="5.25" customHeight="1">
      <c r="B150" s="296"/>
      <c r="C150" s="293"/>
      <c r="D150" s="293"/>
      <c r="E150" s="293"/>
      <c r="F150" s="293"/>
      <c r="G150" s="294"/>
      <c r="H150" s="293"/>
      <c r="I150" s="293"/>
      <c r="J150" s="293"/>
      <c r="K150" s="317"/>
    </row>
    <row r="151" s="1" customFormat="1" ht="15" customHeight="1">
      <c r="B151" s="296"/>
      <c r="C151" s="321" t="s">
        <v>314</v>
      </c>
      <c r="D151" s="273"/>
      <c r="E151" s="273"/>
      <c r="F151" s="322" t="s">
        <v>311</v>
      </c>
      <c r="G151" s="273"/>
      <c r="H151" s="321" t="s">
        <v>351</v>
      </c>
      <c r="I151" s="321" t="s">
        <v>313</v>
      </c>
      <c r="J151" s="321">
        <v>120</v>
      </c>
      <c r="K151" s="317"/>
    </row>
    <row r="152" s="1" customFormat="1" ht="15" customHeight="1">
      <c r="B152" s="296"/>
      <c r="C152" s="321" t="s">
        <v>360</v>
      </c>
      <c r="D152" s="273"/>
      <c r="E152" s="273"/>
      <c r="F152" s="322" t="s">
        <v>311</v>
      </c>
      <c r="G152" s="273"/>
      <c r="H152" s="321" t="s">
        <v>371</v>
      </c>
      <c r="I152" s="321" t="s">
        <v>313</v>
      </c>
      <c r="J152" s="321" t="s">
        <v>362</v>
      </c>
      <c r="K152" s="317"/>
    </row>
    <row r="153" s="1" customFormat="1" ht="15" customHeight="1">
      <c r="B153" s="296"/>
      <c r="C153" s="321" t="s">
        <v>259</v>
      </c>
      <c r="D153" s="273"/>
      <c r="E153" s="273"/>
      <c r="F153" s="322" t="s">
        <v>311</v>
      </c>
      <c r="G153" s="273"/>
      <c r="H153" s="321" t="s">
        <v>372</v>
      </c>
      <c r="I153" s="321" t="s">
        <v>313</v>
      </c>
      <c r="J153" s="321" t="s">
        <v>362</v>
      </c>
      <c r="K153" s="317"/>
    </row>
    <row r="154" s="1" customFormat="1" ht="15" customHeight="1">
      <c r="B154" s="296"/>
      <c r="C154" s="321" t="s">
        <v>316</v>
      </c>
      <c r="D154" s="273"/>
      <c r="E154" s="273"/>
      <c r="F154" s="322" t="s">
        <v>317</v>
      </c>
      <c r="G154" s="273"/>
      <c r="H154" s="321" t="s">
        <v>351</v>
      </c>
      <c r="I154" s="321" t="s">
        <v>313</v>
      </c>
      <c r="J154" s="321">
        <v>50</v>
      </c>
      <c r="K154" s="317"/>
    </row>
    <row r="155" s="1" customFormat="1" ht="15" customHeight="1">
      <c r="B155" s="296"/>
      <c r="C155" s="321" t="s">
        <v>319</v>
      </c>
      <c r="D155" s="273"/>
      <c r="E155" s="273"/>
      <c r="F155" s="322" t="s">
        <v>311</v>
      </c>
      <c r="G155" s="273"/>
      <c r="H155" s="321" t="s">
        <v>351</v>
      </c>
      <c r="I155" s="321" t="s">
        <v>321</v>
      </c>
      <c r="J155" s="321"/>
      <c r="K155" s="317"/>
    </row>
    <row r="156" s="1" customFormat="1" ht="15" customHeight="1">
      <c r="B156" s="296"/>
      <c r="C156" s="321" t="s">
        <v>330</v>
      </c>
      <c r="D156" s="273"/>
      <c r="E156" s="273"/>
      <c r="F156" s="322" t="s">
        <v>317</v>
      </c>
      <c r="G156" s="273"/>
      <c r="H156" s="321" t="s">
        <v>351</v>
      </c>
      <c r="I156" s="321" t="s">
        <v>313</v>
      </c>
      <c r="J156" s="321">
        <v>50</v>
      </c>
      <c r="K156" s="317"/>
    </row>
    <row r="157" s="1" customFormat="1" ht="15" customHeight="1">
      <c r="B157" s="296"/>
      <c r="C157" s="321" t="s">
        <v>338</v>
      </c>
      <c r="D157" s="273"/>
      <c r="E157" s="273"/>
      <c r="F157" s="322" t="s">
        <v>317</v>
      </c>
      <c r="G157" s="273"/>
      <c r="H157" s="321" t="s">
        <v>351</v>
      </c>
      <c r="I157" s="321" t="s">
        <v>313</v>
      </c>
      <c r="J157" s="321">
        <v>50</v>
      </c>
      <c r="K157" s="317"/>
    </row>
    <row r="158" s="1" customFormat="1" ht="15" customHeight="1">
      <c r="B158" s="296"/>
      <c r="C158" s="321" t="s">
        <v>336</v>
      </c>
      <c r="D158" s="273"/>
      <c r="E158" s="273"/>
      <c r="F158" s="322" t="s">
        <v>317</v>
      </c>
      <c r="G158" s="273"/>
      <c r="H158" s="321" t="s">
        <v>351</v>
      </c>
      <c r="I158" s="321" t="s">
        <v>313</v>
      </c>
      <c r="J158" s="321">
        <v>50</v>
      </c>
      <c r="K158" s="317"/>
    </row>
    <row r="159" s="1" customFormat="1" ht="15" customHeight="1">
      <c r="B159" s="296"/>
      <c r="C159" s="321" t="s">
        <v>93</v>
      </c>
      <c r="D159" s="273"/>
      <c r="E159" s="273"/>
      <c r="F159" s="322" t="s">
        <v>311</v>
      </c>
      <c r="G159" s="273"/>
      <c r="H159" s="321" t="s">
        <v>373</v>
      </c>
      <c r="I159" s="321" t="s">
        <v>313</v>
      </c>
      <c r="J159" s="321" t="s">
        <v>374</v>
      </c>
      <c r="K159" s="317"/>
    </row>
    <row r="160" s="1" customFormat="1" ht="15" customHeight="1">
      <c r="B160" s="296"/>
      <c r="C160" s="321" t="s">
        <v>375</v>
      </c>
      <c r="D160" s="273"/>
      <c r="E160" s="273"/>
      <c r="F160" s="322" t="s">
        <v>311</v>
      </c>
      <c r="G160" s="273"/>
      <c r="H160" s="321" t="s">
        <v>376</v>
      </c>
      <c r="I160" s="321" t="s">
        <v>346</v>
      </c>
      <c r="J160" s="321"/>
      <c r="K160" s="317"/>
    </row>
    <row r="161" s="1" customFormat="1" ht="15" customHeight="1">
      <c r="B161" s="323"/>
      <c r="C161" s="305"/>
      <c r="D161" s="305"/>
      <c r="E161" s="305"/>
      <c r="F161" s="305"/>
      <c r="G161" s="305"/>
      <c r="H161" s="305"/>
      <c r="I161" s="305"/>
      <c r="J161" s="305"/>
      <c r="K161" s="324"/>
    </row>
    <row r="162" s="1" customFormat="1" ht="18.75" customHeight="1">
      <c r="B162" s="270"/>
      <c r="C162" s="273"/>
      <c r="D162" s="273"/>
      <c r="E162" s="273"/>
      <c r="F162" s="295"/>
      <c r="G162" s="273"/>
      <c r="H162" s="273"/>
      <c r="I162" s="273"/>
      <c r="J162" s="273"/>
      <c r="K162" s="270"/>
    </row>
    <row r="163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="1" customFormat="1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s="1" customFormat="1" ht="45" customHeight="1">
      <c r="B165" s="263"/>
      <c r="C165" s="264" t="s">
        <v>377</v>
      </c>
      <c r="D165" s="264"/>
      <c r="E165" s="264"/>
      <c r="F165" s="264"/>
      <c r="G165" s="264"/>
      <c r="H165" s="264"/>
      <c r="I165" s="264"/>
      <c r="J165" s="264"/>
      <c r="K165" s="265"/>
    </row>
    <row r="166" s="1" customFormat="1" ht="17.25" customHeight="1">
      <c r="B166" s="263"/>
      <c r="C166" s="288" t="s">
        <v>305</v>
      </c>
      <c r="D166" s="288"/>
      <c r="E166" s="288"/>
      <c r="F166" s="288" t="s">
        <v>306</v>
      </c>
      <c r="G166" s="325"/>
      <c r="H166" s="326" t="s">
        <v>57</v>
      </c>
      <c r="I166" s="326" t="s">
        <v>60</v>
      </c>
      <c r="J166" s="288" t="s">
        <v>307</v>
      </c>
      <c r="K166" s="265"/>
    </row>
    <row r="167" s="1" customFormat="1" ht="17.25" customHeight="1">
      <c r="B167" s="266"/>
      <c r="C167" s="290" t="s">
        <v>308</v>
      </c>
      <c r="D167" s="290"/>
      <c r="E167" s="290"/>
      <c r="F167" s="291" t="s">
        <v>309</v>
      </c>
      <c r="G167" s="327"/>
      <c r="H167" s="328"/>
      <c r="I167" s="328"/>
      <c r="J167" s="290" t="s">
        <v>310</v>
      </c>
      <c r="K167" s="268"/>
    </row>
    <row r="168" s="1" customFormat="1" ht="5.25" customHeight="1">
      <c r="B168" s="296"/>
      <c r="C168" s="293"/>
      <c r="D168" s="293"/>
      <c r="E168" s="293"/>
      <c r="F168" s="293"/>
      <c r="G168" s="294"/>
      <c r="H168" s="293"/>
      <c r="I168" s="293"/>
      <c r="J168" s="293"/>
      <c r="K168" s="317"/>
    </row>
    <row r="169" s="1" customFormat="1" ht="15" customHeight="1">
      <c r="B169" s="296"/>
      <c r="C169" s="273" t="s">
        <v>314</v>
      </c>
      <c r="D169" s="273"/>
      <c r="E169" s="273"/>
      <c r="F169" s="295" t="s">
        <v>311</v>
      </c>
      <c r="G169" s="273"/>
      <c r="H169" s="273" t="s">
        <v>351</v>
      </c>
      <c r="I169" s="273" t="s">
        <v>313</v>
      </c>
      <c r="J169" s="273">
        <v>120</v>
      </c>
      <c r="K169" s="317"/>
    </row>
    <row r="170" s="1" customFormat="1" ht="15" customHeight="1">
      <c r="B170" s="296"/>
      <c r="C170" s="273" t="s">
        <v>360</v>
      </c>
      <c r="D170" s="273"/>
      <c r="E170" s="273"/>
      <c r="F170" s="295" t="s">
        <v>311</v>
      </c>
      <c r="G170" s="273"/>
      <c r="H170" s="273" t="s">
        <v>361</v>
      </c>
      <c r="I170" s="273" t="s">
        <v>313</v>
      </c>
      <c r="J170" s="273" t="s">
        <v>362</v>
      </c>
      <c r="K170" s="317"/>
    </row>
    <row r="171" s="1" customFormat="1" ht="15" customHeight="1">
      <c r="B171" s="296"/>
      <c r="C171" s="273" t="s">
        <v>259</v>
      </c>
      <c r="D171" s="273"/>
      <c r="E171" s="273"/>
      <c r="F171" s="295" t="s">
        <v>311</v>
      </c>
      <c r="G171" s="273"/>
      <c r="H171" s="273" t="s">
        <v>378</v>
      </c>
      <c r="I171" s="273" t="s">
        <v>313</v>
      </c>
      <c r="J171" s="273" t="s">
        <v>362</v>
      </c>
      <c r="K171" s="317"/>
    </row>
    <row r="172" s="1" customFormat="1" ht="15" customHeight="1">
      <c r="B172" s="296"/>
      <c r="C172" s="273" t="s">
        <v>316</v>
      </c>
      <c r="D172" s="273"/>
      <c r="E172" s="273"/>
      <c r="F172" s="295" t="s">
        <v>317</v>
      </c>
      <c r="G172" s="273"/>
      <c r="H172" s="273" t="s">
        <v>378</v>
      </c>
      <c r="I172" s="273" t="s">
        <v>313</v>
      </c>
      <c r="J172" s="273">
        <v>50</v>
      </c>
      <c r="K172" s="317"/>
    </row>
    <row r="173" s="1" customFormat="1" ht="15" customHeight="1">
      <c r="B173" s="296"/>
      <c r="C173" s="273" t="s">
        <v>319</v>
      </c>
      <c r="D173" s="273"/>
      <c r="E173" s="273"/>
      <c r="F173" s="295" t="s">
        <v>311</v>
      </c>
      <c r="G173" s="273"/>
      <c r="H173" s="273" t="s">
        <v>378</v>
      </c>
      <c r="I173" s="273" t="s">
        <v>321</v>
      </c>
      <c r="J173" s="273"/>
      <c r="K173" s="317"/>
    </row>
    <row r="174" s="1" customFormat="1" ht="15" customHeight="1">
      <c r="B174" s="296"/>
      <c r="C174" s="273" t="s">
        <v>330</v>
      </c>
      <c r="D174" s="273"/>
      <c r="E174" s="273"/>
      <c r="F174" s="295" t="s">
        <v>317</v>
      </c>
      <c r="G174" s="273"/>
      <c r="H174" s="273" t="s">
        <v>378</v>
      </c>
      <c r="I174" s="273" t="s">
        <v>313</v>
      </c>
      <c r="J174" s="273">
        <v>50</v>
      </c>
      <c r="K174" s="317"/>
    </row>
    <row r="175" s="1" customFormat="1" ht="15" customHeight="1">
      <c r="B175" s="296"/>
      <c r="C175" s="273" t="s">
        <v>338</v>
      </c>
      <c r="D175" s="273"/>
      <c r="E175" s="273"/>
      <c r="F175" s="295" t="s">
        <v>317</v>
      </c>
      <c r="G175" s="273"/>
      <c r="H175" s="273" t="s">
        <v>378</v>
      </c>
      <c r="I175" s="273" t="s">
        <v>313</v>
      </c>
      <c r="J175" s="273">
        <v>50</v>
      </c>
      <c r="K175" s="317"/>
    </row>
    <row r="176" s="1" customFormat="1" ht="15" customHeight="1">
      <c r="B176" s="296"/>
      <c r="C176" s="273" t="s">
        <v>336</v>
      </c>
      <c r="D176" s="273"/>
      <c r="E176" s="273"/>
      <c r="F176" s="295" t="s">
        <v>317</v>
      </c>
      <c r="G176" s="273"/>
      <c r="H176" s="273" t="s">
        <v>378</v>
      </c>
      <c r="I176" s="273" t="s">
        <v>313</v>
      </c>
      <c r="J176" s="273">
        <v>50</v>
      </c>
      <c r="K176" s="317"/>
    </row>
    <row r="177" s="1" customFormat="1" ht="15" customHeight="1">
      <c r="B177" s="296"/>
      <c r="C177" s="273" t="s">
        <v>98</v>
      </c>
      <c r="D177" s="273"/>
      <c r="E177" s="273"/>
      <c r="F177" s="295" t="s">
        <v>311</v>
      </c>
      <c r="G177" s="273"/>
      <c r="H177" s="273" t="s">
        <v>379</v>
      </c>
      <c r="I177" s="273" t="s">
        <v>380</v>
      </c>
      <c r="J177" s="273"/>
      <c r="K177" s="317"/>
    </row>
    <row r="178" s="1" customFormat="1" ht="15" customHeight="1">
      <c r="B178" s="296"/>
      <c r="C178" s="273" t="s">
        <v>60</v>
      </c>
      <c r="D178" s="273"/>
      <c r="E178" s="273"/>
      <c r="F178" s="295" t="s">
        <v>311</v>
      </c>
      <c r="G178" s="273"/>
      <c r="H178" s="273" t="s">
        <v>381</v>
      </c>
      <c r="I178" s="273" t="s">
        <v>382</v>
      </c>
      <c r="J178" s="273">
        <v>1</v>
      </c>
      <c r="K178" s="317"/>
    </row>
    <row r="179" s="1" customFormat="1" ht="15" customHeight="1">
      <c r="B179" s="296"/>
      <c r="C179" s="273" t="s">
        <v>56</v>
      </c>
      <c r="D179" s="273"/>
      <c r="E179" s="273"/>
      <c r="F179" s="295" t="s">
        <v>311</v>
      </c>
      <c r="G179" s="273"/>
      <c r="H179" s="273" t="s">
        <v>383</v>
      </c>
      <c r="I179" s="273" t="s">
        <v>313</v>
      </c>
      <c r="J179" s="273">
        <v>20</v>
      </c>
      <c r="K179" s="317"/>
    </row>
    <row r="180" s="1" customFormat="1" ht="15" customHeight="1">
      <c r="B180" s="296"/>
      <c r="C180" s="273" t="s">
        <v>57</v>
      </c>
      <c r="D180" s="273"/>
      <c r="E180" s="273"/>
      <c r="F180" s="295" t="s">
        <v>311</v>
      </c>
      <c r="G180" s="273"/>
      <c r="H180" s="273" t="s">
        <v>384</v>
      </c>
      <c r="I180" s="273" t="s">
        <v>313</v>
      </c>
      <c r="J180" s="273">
        <v>255</v>
      </c>
      <c r="K180" s="317"/>
    </row>
    <row r="181" s="1" customFormat="1" ht="15" customHeight="1">
      <c r="B181" s="296"/>
      <c r="C181" s="273" t="s">
        <v>99</v>
      </c>
      <c r="D181" s="273"/>
      <c r="E181" s="273"/>
      <c r="F181" s="295" t="s">
        <v>311</v>
      </c>
      <c r="G181" s="273"/>
      <c r="H181" s="273" t="s">
        <v>275</v>
      </c>
      <c r="I181" s="273" t="s">
        <v>313</v>
      </c>
      <c r="J181" s="273">
        <v>10</v>
      </c>
      <c r="K181" s="317"/>
    </row>
    <row r="182" s="1" customFormat="1" ht="15" customHeight="1">
      <c r="B182" s="296"/>
      <c r="C182" s="273" t="s">
        <v>100</v>
      </c>
      <c r="D182" s="273"/>
      <c r="E182" s="273"/>
      <c r="F182" s="295" t="s">
        <v>311</v>
      </c>
      <c r="G182" s="273"/>
      <c r="H182" s="273" t="s">
        <v>385</v>
      </c>
      <c r="I182" s="273" t="s">
        <v>346</v>
      </c>
      <c r="J182" s="273"/>
      <c r="K182" s="317"/>
    </row>
    <row r="183" s="1" customFormat="1" ht="15" customHeight="1">
      <c r="B183" s="296"/>
      <c r="C183" s="273" t="s">
        <v>386</v>
      </c>
      <c r="D183" s="273"/>
      <c r="E183" s="273"/>
      <c r="F183" s="295" t="s">
        <v>311</v>
      </c>
      <c r="G183" s="273"/>
      <c r="H183" s="273" t="s">
        <v>387</v>
      </c>
      <c r="I183" s="273" t="s">
        <v>346</v>
      </c>
      <c r="J183" s="273"/>
      <c r="K183" s="317"/>
    </row>
    <row r="184" s="1" customFormat="1" ht="15" customHeight="1">
      <c r="B184" s="296"/>
      <c r="C184" s="273" t="s">
        <v>375</v>
      </c>
      <c r="D184" s="273"/>
      <c r="E184" s="273"/>
      <c r="F184" s="295" t="s">
        <v>311</v>
      </c>
      <c r="G184" s="273"/>
      <c r="H184" s="273" t="s">
        <v>388</v>
      </c>
      <c r="I184" s="273" t="s">
        <v>346</v>
      </c>
      <c r="J184" s="273"/>
      <c r="K184" s="317"/>
    </row>
    <row r="185" s="1" customFormat="1" ht="15" customHeight="1">
      <c r="B185" s="296"/>
      <c r="C185" s="273" t="s">
        <v>102</v>
      </c>
      <c r="D185" s="273"/>
      <c r="E185" s="273"/>
      <c r="F185" s="295" t="s">
        <v>317</v>
      </c>
      <c r="G185" s="273"/>
      <c r="H185" s="273" t="s">
        <v>389</v>
      </c>
      <c r="I185" s="273" t="s">
        <v>313</v>
      </c>
      <c r="J185" s="273">
        <v>50</v>
      </c>
      <c r="K185" s="317"/>
    </row>
    <row r="186" s="1" customFormat="1" ht="15" customHeight="1">
      <c r="B186" s="296"/>
      <c r="C186" s="273" t="s">
        <v>390</v>
      </c>
      <c r="D186" s="273"/>
      <c r="E186" s="273"/>
      <c r="F186" s="295" t="s">
        <v>317</v>
      </c>
      <c r="G186" s="273"/>
      <c r="H186" s="273" t="s">
        <v>391</v>
      </c>
      <c r="I186" s="273" t="s">
        <v>392</v>
      </c>
      <c r="J186" s="273"/>
      <c r="K186" s="317"/>
    </row>
    <row r="187" s="1" customFormat="1" ht="15" customHeight="1">
      <c r="B187" s="296"/>
      <c r="C187" s="273" t="s">
        <v>393</v>
      </c>
      <c r="D187" s="273"/>
      <c r="E187" s="273"/>
      <c r="F187" s="295" t="s">
        <v>317</v>
      </c>
      <c r="G187" s="273"/>
      <c r="H187" s="273" t="s">
        <v>394</v>
      </c>
      <c r="I187" s="273" t="s">
        <v>392</v>
      </c>
      <c r="J187" s="273"/>
      <c r="K187" s="317"/>
    </row>
    <row r="188" s="1" customFormat="1" ht="15" customHeight="1">
      <c r="B188" s="296"/>
      <c r="C188" s="273" t="s">
        <v>395</v>
      </c>
      <c r="D188" s="273"/>
      <c r="E188" s="273"/>
      <c r="F188" s="295" t="s">
        <v>317</v>
      </c>
      <c r="G188" s="273"/>
      <c r="H188" s="273" t="s">
        <v>396</v>
      </c>
      <c r="I188" s="273" t="s">
        <v>392</v>
      </c>
      <c r="J188" s="273"/>
      <c r="K188" s="317"/>
    </row>
    <row r="189" s="1" customFormat="1" ht="15" customHeight="1">
      <c r="B189" s="296"/>
      <c r="C189" s="329" t="s">
        <v>397</v>
      </c>
      <c r="D189" s="273"/>
      <c r="E189" s="273"/>
      <c r="F189" s="295" t="s">
        <v>317</v>
      </c>
      <c r="G189" s="273"/>
      <c r="H189" s="273" t="s">
        <v>398</v>
      </c>
      <c r="I189" s="273" t="s">
        <v>399</v>
      </c>
      <c r="J189" s="330" t="s">
        <v>400</v>
      </c>
      <c r="K189" s="317"/>
    </row>
    <row r="190" s="1" customFormat="1" ht="15" customHeight="1">
      <c r="B190" s="296"/>
      <c r="C190" s="280" t="s">
        <v>45</v>
      </c>
      <c r="D190" s="273"/>
      <c r="E190" s="273"/>
      <c r="F190" s="295" t="s">
        <v>311</v>
      </c>
      <c r="G190" s="273"/>
      <c r="H190" s="270" t="s">
        <v>401</v>
      </c>
      <c r="I190" s="273" t="s">
        <v>402</v>
      </c>
      <c r="J190" s="273"/>
      <c r="K190" s="317"/>
    </row>
    <row r="191" s="1" customFormat="1" ht="15" customHeight="1">
      <c r="B191" s="296"/>
      <c r="C191" s="280" t="s">
        <v>403</v>
      </c>
      <c r="D191" s="273"/>
      <c r="E191" s="273"/>
      <c r="F191" s="295" t="s">
        <v>311</v>
      </c>
      <c r="G191" s="273"/>
      <c r="H191" s="273" t="s">
        <v>404</v>
      </c>
      <c r="I191" s="273" t="s">
        <v>346</v>
      </c>
      <c r="J191" s="273"/>
      <c r="K191" s="317"/>
    </row>
    <row r="192" s="1" customFormat="1" ht="15" customHeight="1">
      <c r="B192" s="296"/>
      <c r="C192" s="280" t="s">
        <v>405</v>
      </c>
      <c r="D192" s="273"/>
      <c r="E192" s="273"/>
      <c r="F192" s="295" t="s">
        <v>311</v>
      </c>
      <c r="G192" s="273"/>
      <c r="H192" s="273" t="s">
        <v>406</v>
      </c>
      <c r="I192" s="273" t="s">
        <v>346</v>
      </c>
      <c r="J192" s="273"/>
      <c r="K192" s="317"/>
    </row>
    <row r="193" s="1" customFormat="1" ht="15" customHeight="1">
      <c r="B193" s="296"/>
      <c r="C193" s="280" t="s">
        <v>407</v>
      </c>
      <c r="D193" s="273"/>
      <c r="E193" s="273"/>
      <c r="F193" s="295" t="s">
        <v>317</v>
      </c>
      <c r="G193" s="273"/>
      <c r="H193" s="273" t="s">
        <v>408</v>
      </c>
      <c r="I193" s="273" t="s">
        <v>346</v>
      </c>
      <c r="J193" s="273"/>
      <c r="K193" s="317"/>
    </row>
    <row r="194" s="1" customFormat="1" ht="15" customHeight="1">
      <c r="B194" s="323"/>
      <c r="C194" s="331"/>
      <c r="D194" s="305"/>
      <c r="E194" s="305"/>
      <c r="F194" s="305"/>
      <c r="G194" s="305"/>
      <c r="H194" s="305"/>
      <c r="I194" s="305"/>
      <c r="J194" s="305"/>
      <c r="K194" s="324"/>
    </row>
    <row r="195" s="1" customFormat="1" ht="18.75" customHeight="1">
      <c r="B195" s="270"/>
      <c r="C195" s="273"/>
      <c r="D195" s="273"/>
      <c r="E195" s="273"/>
      <c r="F195" s="295"/>
      <c r="G195" s="273"/>
      <c r="H195" s="273"/>
      <c r="I195" s="273"/>
      <c r="J195" s="273"/>
      <c r="K195" s="270"/>
    </row>
    <row r="196" s="1" customFormat="1" ht="18.75" customHeight="1">
      <c r="B196" s="270"/>
      <c r="C196" s="273"/>
      <c r="D196" s="273"/>
      <c r="E196" s="273"/>
      <c r="F196" s="295"/>
      <c r="G196" s="273"/>
      <c r="H196" s="273"/>
      <c r="I196" s="273"/>
      <c r="J196" s="273"/>
      <c r="K196" s="270"/>
    </row>
    <row r="197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="1" customFormat="1" ht="13.5">
      <c r="B198" s="260"/>
      <c r="C198" s="261"/>
      <c r="D198" s="261"/>
      <c r="E198" s="261"/>
      <c r="F198" s="261"/>
      <c r="G198" s="261"/>
      <c r="H198" s="261"/>
      <c r="I198" s="261"/>
      <c r="J198" s="261"/>
      <c r="K198" s="262"/>
    </row>
    <row r="199" s="1" customFormat="1" ht="21">
      <c r="B199" s="263"/>
      <c r="C199" s="264" t="s">
        <v>409</v>
      </c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5.5" customHeight="1">
      <c r="B200" s="263"/>
      <c r="C200" s="332" t="s">
        <v>410</v>
      </c>
      <c r="D200" s="332"/>
      <c r="E200" s="332"/>
      <c r="F200" s="332" t="s">
        <v>411</v>
      </c>
      <c r="G200" s="333"/>
      <c r="H200" s="332" t="s">
        <v>412</v>
      </c>
      <c r="I200" s="332"/>
      <c r="J200" s="332"/>
      <c r="K200" s="265"/>
    </row>
    <row r="201" s="1" customFormat="1" ht="5.25" customHeight="1">
      <c r="B201" s="296"/>
      <c r="C201" s="293"/>
      <c r="D201" s="293"/>
      <c r="E201" s="293"/>
      <c r="F201" s="293"/>
      <c r="G201" s="273"/>
      <c r="H201" s="293"/>
      <c r="I201" s="293"/>
      <c r="J201" s="293"/>
      <c r="K201" s="317"/>
    </row>
    <row r="202" s="1" customFormat="1" ht="15" customHeight="1">
      <c r="B202" s="296"/>
      <c r="C202" s="273" t="s">
        <v>402</v>
      </c>
      <c r="D202" s="273"/>
      <c r="E202" s="273"/>
      <c r="F202" s="295" t="s">
        <v>46</v>
      </c>
      <c r="G202" s="273"/>
      <c r="H202" s="273" t="s">
        <v>413</v>
      </c>
      <c r="I202" s="273"/>
      <c r="J202" s="273"/>
      <c r="K202" s="317"/>
    </row>
    <row r="203" s="1" customFormat="1" ht="15" customHeight="1">
      <c r="B203" s="296"/>
      <c r="C203" s="302"/>
      <c r="D203" s="273"/>
      <c r="E203" s="273"/>
      <c r="F203" s="295" t="s">
        <v>47</v>
      </c>
      <c r="G203" s="273"/>
      <c r="H203" s="273" t="s">
        <v>414</v>
      </c>
      <c r="I203" s="273"/>
      <c r="J203" s="273"/>
      <c r="K203" s="317"/>
    </row>
    <row r="204" s="1" customFormat="1" ht="15" customHeight="1">
      <c r="B204" s="296"/>
      <c r="C204" s="302"/>
      <c r="D204" s="273"/>
      <c r="E204" s="273"/>
      <c r="F204" s="295" t="s">
        <v>50</v>
      </c>
      <c r="G204" s="273"/>
      <c r="H204" s="273" t="s">
        <v>415</v>
      </c>
      <c r="I204" s="273"/>
      <c r="J204" s="273"/>
      <c r="K204" s="317"/>
    </row>
    <row r="205" s="1" customFormat="1" ht="15" customHeight="1">
      <c r="B205" s="296"/>
      <c r="C205" s="273"/>
      <c r="D205" s="273"/>
      <c r="E205" s="273"/>
      <c r="F205" s="295" t="s">
        <v>48</v>
      </c>
      <c r="G205" s="273"/>
      <c r="H205" s="273" t="s">
        <v>416</v>
      </c>
      <c r="I205" s="273"/>
      <c r="J205" s="273"/>
      <c r="K205" s="317"/>
    </row>
    <row r="206" s="1" customFormat="1" ht="15" customHeight="1">
      <c r="B206" s="296"/>
      <c r="C206" s="273"/>
      <c r="D206" s="273"/>
      <c r="E206" s="273"/>
      <c r="F206" s="295" t="s">
        <v>49</v>
      </c>
      <c r="G206" s="273"/>
      <c r="H206" s="273" t="s">
        <v>417</v>
      </c>
      <c r="I206" s="273"/>
      <c r="J206" s="273"/>
      <c r="K206" s="317"/>
    </row>
    <row r="207" s="1" customFormat="1" ht="15" customHeight="1">
      <c r="B207" s="296"/>
      <c r="C207" s="273"/>
      <c r="D207" s="273"/>
      <c r="E207" s="273"/>
      <c r="F207" s="295"/>
      <c r="G207" s="273"/>
      <c r="H207" s="273"/>
      <c r="I207" s="273"/>
      <c r="J207" s="273"/>
      <c r="K207" s="317"/>
    </row>
    <row r="208" s="1" customFormat="1" ht="15" customHeight="1">
      <c r="B208" s="296"/>
      <c r="C208" s="273" t="s">
        <v>358</v>
      </c>
      <c r="D208" s="273"/>
      <c r="E208" s="273"/>
      <c r="F208" s="295" t="s">
        <v>82</v>
      </c>
      <c r="G208" s="273"/>
      <c r="H208" s="273" t="s">
        <v>418</v>
      </c>
      <c r="I208" s="273"/>
      <c r="J208" s="273"/>
      <c r="K208" s="317"/>
    </row>
    <row r="209" s="1" customFormat="1" ht="15" customHeight="1">
      <c r="B209" s="296"/>
      <c r="C209" s="302"/>
      <c r="D209" s="273"/>
      <c r="E209" s="273"/>
      <c r="F209" s="295" t="s">
        <v>253</v>
      </c>
      <c r="G209" s="273"/>
      <c r="H209" s="273" t="s">
        <v>254</v>
      </c>
      <c r="I209" s="273"/>
      <c r="J209" s="273"/>
      <c r="K209" s="317"/>
    </row>
    <row r="210" s="1" customFormat="1" ht="15" customHeight="1">
      <c r="B210" s="296"/>
      <c r="C210" s="273"/>
      <c r="D210" s="273"/>
      <c r="E210" s="273"/>
      <c r="F210" s="295" t="s">
        <v>251</v>
      </c>
      <c r="G210" s="273"/>
      <c r="H210" s="273" t="s">
        <v>419</v>
      </c>
      <c r="I210" s="273"/>
      <c r="J210" s="273"/>
      <c r="K210" s="317"/>
    </row>
    <row r="211" s="1" customFormat="1" ht="15" customHeight="1">
      <c r="B211" s="334"/>
      <c r="C211" s="302"/>
      <c r="D211" s="302"/>
      <c r="E211" s="302"/>
      <c r="F211" s="295" t="s">
        <v>255</v>
      </c>
      <c r="G211" s="280"/>
      <c r="H211" s="321" t="s">
        <v>256</v>
      </c>
      <c r="I211" s="321"/>
      <c r="J211" s="321"/>
      <c r="K211" s="335"/>
    </row>
    <row r="212" s="1" customFormat="1" ht="15" customHeight="1">
      <c r="B212" s="334"/>
      <c r="C212" s="302"/>
      <c r="D212" s="302"/>
      <c r="E212" s="302"/>
      <c r="F212" s="295" t="s">
        <v>257</v>
      </c>
      <c r="G212" s="280"/>
      <c r="H212" s="321" t="s">
        <v>420</v>
      </c>
      <c r="I212" s="321"/>
      <c r="J212" s="321"/>
      <c r="K212" s="335"/>
    </row>
    <row r="213" s="1" customFormat="1" ht="15" customHeight="1">
      <c r="B213" s="334"/>
      <c r="C213" s="302"/>
      <c r="D213" s="302"/>
      <c r="E213" s="302"/>
      <c r="F213" s="336"/>
      <c r="G213" s="280"/>
      <c r="H213" s="337"/>
      <c r="I213" s="337"/>
      <c r="J213" s="337"/>
      <c r="K213" s="335"/>
    </row>
    <row r="214" s="1" customFormat="1" ht="15" customHeight="1">
      <c r="B214" s="334"/>
      <c r="C214" s="273" t="s">
        <v>382</v>
      </c>
      <c r="D214" s="302"/>
      <c r="E214" s="302"/>
      <c r="F214" s="295">
        <v>1</v>
      </c>
      <c r="G214" s="280"/>
      <c r="H214" s="321" t="s">
        <v>421</v>
      </c>
      <c r="I214" s="321"/>
      <c r="J214" s="321"/>
      <c r="K214" s="335"/>
    </row>
    <row r="215" s="1" customFormat="1" ht="15" customHeight="1">
      <c r="B215" s="334"/>
      <c r="C215" s="302"/>
      <c r="D215" s="302"/>
      <c r="E215" s="302"/>
      <c r="F215" s="295">
        <v>2</v>
      </c>
      <c r="G215" s="280"/>
      <c r="H215" s="321" t="s">
        <v>422</v>
      </c>
      <c r="I215" s="321"/>
      <c r="J215" s="321"/>
      <c r="K215" s="335"/>
    </row>
    <row r="216" s="1" customFormat="1" ht="15" customHeight="1">
      <c r="B216" s="334"/>
      <c r="C216" s="302"/>
      <c r="D216" s="302"/>
      <c r="E216" s="302"/>
      <c r="F216" s="295">
        <v>3</v>
      </c>
      <c r="G216" s="280"/>
      <c r="H216" s="321" t="s">
        <v>423</v>
      </c>
      <c r="I216" s="321"/>
      <c r="J216" s="321"/>
      <c r="K216" s="335"/>
    </row>
    <row r="217" s="1" customFormat="1" ht="15" customHeight="1">
      <c r="B217" s="334"/>
      <c r="C217" s="302"/>
      <c r="D217" s="302"/>
      <c r="E217" s="302"/>
      <c r="F217" s="295">
        <v>4</v>
      </c>
      <c r="G217" s="280"/>
      <c r="H217" s="321" t="s">
        <v>424</v>
      </c>
      <c r="I217" s="321"/>
      <c r="J217" s="321"/>
      <c r="K217" s="335"/>
    </row>
    <row r="218" s="1" customFormat="1" ht="12.75" customHeight="1">
      <c r="B218" s="338"/>
      <c r="C218" s="339"/>
      <c r="D218" s="339"/>
      <c r="E218" s="339"/>
      <c r="F218" s="339"/>
      <c r="G218" s="339"/>
      <c r="H218" s="339"/>
      <c r="I218" s="339"/>
      <c r="J218" s="339"/>
      <c r="K218" s="34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Holly\Vee</dc:creator>
  <cp:lastModifiedBy>Holly\Vee</cp:lastModifiedBy>
  <dcterms:created xsi:type="dcterms:W3CDTF">2020-07-17T05:02:55Z</dcterms:created>
  <dcterms:modified xsi:type="dcterms:W3CDTF">2020-07-17T05:03:05Z</dcterms:modified>
</cp:coreProperties>
</file>